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oleforeningen.intern\DSFS-VDI\Redirected\marhau47\Desktop\Retteark MG1-MG9\"/>
    </mc:Choice>
  </mc:AlternateContent>
  <bookViews>
    <workbookView xWindow="480" yWindow="75" windowWidth="18195" windowHeight="7995"/>
  </bookViews>
  <sheets>
    <sheet name="Evalueringsark" sheetId="1" r:id="rId1"/>
    <sheet name="oversigtsark elever" sheetId="2" r:id="rId2"/>
    <sheet name="resultater klasse" sheetId="3" r:id="rId3"/>
    <sheet name="skole" sheetId="4" state="hidden" r:id="rId4"/>
  </sheets>
  <definedNames>
    <definedName name="skolenavn">skole!$A$1:$A$48</definedName>
    <definedName name="_xlnm.Print_Area" localSheetId="0">Evalueringsark!$B$4:$AW$36</definedName>
    <definedName name="_xlnm.Print_Area" localSheetId="1">'oversigtsark elever'!$B$2:$T$31</definedName>
    <definedName name="_xlnm.Print_Area" localSheetId="2">'resultater klasse'!$A$1:$AY$38</definedName>
  </definedNames>
  <calcPr calcId="162913"/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5" i="1" l="1"/>
  <c r="AV35" i="1" s="1"/>
  <c r="AV36" i="1" s="1"/>
  <c r="W35" i="1" l="1"/>
  <c r="W36" i="1" s="1"/>
  <c r="N35" i="1"/>
  <c r="N36" i="1" s="1"/>
  <c r="G35" i="1"/>
  <c r="G36" i="1" s="1"/>
  <c r="AM35" i="1"/>
  <c r="AM36" i="1" s="1"/>
  <c r="AH35" i="1"/>
  <c r="AH36" i="1" s="1"/>
  <c r="L35" i="1"/>
  <c r="L36" i="1" s="1"/>
  <c r="O35" i="1"/>
  <c r="O36" i="1" s="1"/>
  <c r="AE35" i="1"/>
  <c r="AE36" i="1" s="1"/>
  <c r="AU35" i="1"/>
  <c r="AU36" i="1" s="1"/>
  <c r="Z35" i="1"/>
  <c r="Z36" i="1" s="1"/>
  <c r="AP35" i="1"/>
  <c r="AP36" i="1" s="1"/>
  <c r="V35" i="1"/>
  <c r="V36" i="1" s="1"/>
  <c r="K35" i="1"/>
  <c r="K36" i="1" s="1"/>
  <c r="S35" i="1"/>
  <c r="S36" i="1" s="1"/>
  <c r="AA35" i="1"/>
  <c r="AA36" i="1" s="1"/>
  <c r="AI35" i="1"/>
  <c r="AI36" i="1" s="1"/>
  <c r="AQ35" i="1"/>
  <c r="AQ36" i="1" s="1"/>
  <c r="H35" i="1"/>
  <c r="H36" i="1" s="1"/>
  <c r="T35" i="1"/>
  <c r="T36" i="1" s="1"/>
  <c r="AD35" i="1"/>
  <c r="AD36" i="1" s="1"/>
  <c r="AL35" i="1"/>
  <c r="AL36" i="1" s="1"/>
  <c r="AT35" i="1"/>
  <c r="AT36" i="1" s="1"/>
  <c r="F35" i="1"/>
  <c r="F36" i="1" s="1"/>
  <c r="P35" i="1"/>
  <c r="P36" i="1" s="1"/>
  <c r="E35" i="1"/>
  <c r="E36" i="1" s="1"/>
  <c r="I35" i="1"/>
  <c r="I36" i="1" s="1"/>
  <c r="M35" i="1"/>
  <c r="M36" i="1" s="1"/>
  <c r="Q35" i="1"/>
  <c r="Q36" i="1" s="1"/>
  <c r="U35" i="1"/>
  <c r="U36" i="1" s="1"/>
  <c r="Y35" i="1"/>
  <c r="Y36" i="1" s="1"/>
  <c r="AC35" i="1"/>
  <c r="AC36" i="1" s="1"/>
  <c r="AG35" i="1"/>
  <c r="AG36" i="1" s="1"/>
  <c r="AK35" i="1"/>
  <c r="AK36" i="1" s="1"/>
  <c r="AO35" i="1"/>
  <c r="AO36" i="1" s="1"/>
  <c r="AS35" i="1"/>
  <c r="AS36" i="1" s="1"/>
  <c r="AW35" i="1"/>
  <c r="AW36" i="1" s="1"/>
  <c r="J35" i="1"/>
  <c r="J36" i="1" s="1"/>
  <c r="R35" i="1"/>
  <c r="R36" i="1" s="1"/>
  <c r="X35" i="1"/>
  <c r="X36" i="1" s="1"/>
  <c r="AB35" i="1"/>
  <c r="AB36" i="1" s="1"/>
  <c r="AF35" i="1"/>
  <c r="AF36" i="1" s="1"/>
  <c r="AJ35" i="1"/>
  <c r="AJ36" i="1" s="1"/>
  <c r="AN35" i="1"/>
  <c r="AN36" i="1" s="1"/>
  <c r="AR35" i="1"/>
  <c r="AR36" i="1" s="1"/>
  <c r="BK8" i="1" l="1"/>
  <c r="CI8" i="1" s="1"/>
  <c r="BK9" i="1"/>
  <c r="CI9" i="1" s="1"/>
  <c r="BK10" i="1"/>
  <c r="CI10" i="1" s="1"/>
  <c r="BK11" i="1"/>
  <c r="CI11" i="1" s="1"/>
  <c r="BK12" i="1"/>
  <c r="CI12" i="1" s="1"/>
  <c r="BK13" i="1"/>
  <c r="CI13" i="1" s="1"/>
  <c r="BK14" i="1"/>
  <c r="CI14" i="1" s="1"/>
  <c r="BK15" i="1"/>
  <c r="CI15" i="1" s="1"/>
  <c r="BK16" i="1"/>
  <c r="CI16" i="1" s="1"/>
  <c r="BK17" i="1"/>
  <c r="CI17" i="1" s="1"/>
  <c r="BK18" i="1"/>
  <c r="CI18" i="1" s="1"/>
  <c r="BK19" i="1"/>
  <c r="CI19" i="1" s="1"/>
  <c r="BK20" i="1"/>
  <c r="CI20" i="1" s="1"/>
  <c r="BK21" i="1"/>
  <c r="CI21" i="1" s="1"/>
  <c r="BK22" i="1"/>
  <c r="CI22" i="1" s="1"/>
  <c r="BK23" i="1"/>
  <c r="CI23" i="1" s="1"/>
  <c r="BK24" i="1"/>
  <c r="CI24" i="1" s="1"/>
  <c r="BK25" i="1"/>
  <c r="CI25" i="1" s="1"/>
  <c r="BK26" i="1"/>
  <c r="CI26" i="1" s="1"/>
  <c r="BK27" i="1"/>
  <c r="CI27" i="1" s="1"/>
  <c r="BK28" i="1"/>
  <c r="CI28" i="1" s="1"/>
  <c r="BK29" i="1"/>
  <c r="CI29" i="1" s="1"/>
  <c r="BK30" i="1"/>
  <c r="CI30" i="1" s="1"/>
  <c r="BK31" i="1"/>
  <c r="CI31" i="1" s="1"/>
  <c r="BK32" i="1"/>
  <c r="CI32" i="1" s="1"/>
  <c r="BK33" i="1"/>
  <c r="CI33" i="1" s="1"/>
  <c r="BK34" i="1"/>
  <c r="CI34" i="1" s="1"/>
  <c r="BK7" i="1"/>
  <c r="CI7" i="1" s="1"/>
  <c r="CS10" i="1"/>
  <c r="CS12" i="1"/>
  <c r="CS14" i="1"/>
  <c r="CS16" i="1"/>
  <c r="CS18" i="1"/>
  <c r="CS20" i="1"/>
  <c r="CS22" i="1"/>
  <c r="CS24" i="1"/>
  <c r="CS26" i="1"/>
  <c r="CS29" i="1"/>
  <c r="CS30" i="1"/>
  <c r="CS31" i="1"/>
  <c r="CS32" i="1"/>
  <c r="CS33" i="1"/>
  <c r="CS34" i="1"/>
  <c r="BV6" i="1"/>
  <c r="CD4" i="1"/>
  <c r="CD6" i="1" s="1"/>
  <c r="CA4" i="1"/>
  <c r="CA6" i="1" s="1"/>
  <c r="BW4" i="1"/>
  <c r="BX4" i="1" s="1"/>
  <c r="AX8" i="1"/>
  <c r="BV8" i="1" s="1"/>
  <c r="AY8" i="1"/>
  <c r="BW8" i="1" s="1"/>
  <c r="AZ8" i="1"/>
  <c r="BX8" i="1" s="1"/>
  <c r="BA8" i="1"/>
  <c r="BY8" i="1" s="1"/>
  <c r="BB8" i="1"/>
  <c r="BZ8" i="1" s="1"/>
  <c r="BC8" i="1"/>
  <c r="CA8" i="1" s="1"/>
  <c r="BD8" i="1"/>
  <c r="CB8" i="1" s="1"/>
  <c r="BE8" i="1"/>
  <c r="CC8" i="1" s="1"/>
  <c r="BF8" i="1"/>
  <c r="CD8" i="1" s="1"/>
  <c r="BG8" i="1"/>
  <c r="CE8" i="1" s="1"/>
  <c r="BH8" i="1"/>
  <c r="CF8" i="1" s="1"/>
  <c r="BI8" i="1"/>
  <c r="CG8" i="1" s="1"/>
  <c r="BJ8" i="1"/>
  <c r="CH8" i="1" s="1"/>
  <c r="AX9" i="1"/>
  <c r="BV9" i="1" s="1"/>
  <c r="AY9" i="1"/>
  <c r="BW9" i="1" s="1"/>
  <c r="AZ9" i="1"/>
  <c r="BX9" i="1" s="1"/>
  <c r="BA9" i="1"/>
  <c r="BY9" i="1" s="1"/>
  <c r="BB9" i="1"/>
  <c r="BZ9" i="1" s="1"/>
  <c r="BC9" i="1"/>
  <c r="CA9" i="1" s="1"/>
  <c r="BD9" i="1"/>
  <c r="CB9" i="1" s="1"/>
  <c r="BE9" i="1"/>
  <c r="CC9" i="1" s="1"/>
  <c r="BF9" i="1"/>
  <c r="CD9" i="1" s="1"/>
  <c r="BG9" i="1"/>
  <c r="CE9" i="1" s="1"/>
  <c r="BH9" i="1"/>
  <c r="CF9" i="1" s="1"/>
  <c r="BI9" i="1"/>
  <c r="CG9" i="1" s="1"/>
  <c r="BJ9" i="1"/>
  <c r="CH9" i="1" s="1"/>
  <c r="AX10" i="1"/>
  <c r="BV10" i="1" s="1"/>
  <c r="AY10" i="1"/>
  <c r="BW10" i="1" s="1"/>
  <c r="AZ10" i="1"/>
  <c r="BX10" i="1" s="1"/>
  <c r="BA10" i="1"/>
  <c r="BY10" i="1" s="1"/>
  <c r="BB10" i="1"/>
  <c r="BZ10" i="1" s="1"/>
  <c r="BC10" i="1"/>
  <c r="CA10" i="1" s="1"/>
  <c r="BD10" i="1"/>
  <c r="CB10" i="1" s="1"/>
  <c r="BE10" i="1"/>
  <c r="CC10" i="1" s="1"/>
  <c r="BF10" i="1"/>
  <c r="CD10" i="1" s="1"/>
  <c r="BG10" i="1"/>
  <c r="CE10" i="1" s="1"/>
  <c r="BH10" i="1"/>
  <c r="CF10" i="1" s="1"/>
  <c r="BI10" i="1"/>
  <c r="CG10" i="1" s="1"/>
  <c r="BJ10" i="1"/>
  <c r="CH10" i="1" s="1"/>
  <c r="AX11" i="1"/>
  <c r="BV11" i="1" s="1"/>
  <c r="AY11" i="1"/>
  <c r="BW11" i="1" s="1"/>
  <c r="AZ11" i="1"/>
  <c r="BX11" i="1" s="1"/>
  <c r="BA11" i="1"/>
  <c r="BY11" i="1" s="1"/>
  <c r="BB11" i="1"/>
  <c r="BZ11" i="1" s="1"/>
  <c r="BC11" i="1"/>
  <c r="CA11" i="1" s="1"/>
  <c r="BD11" i="1"/>
  <c r="CB11" i="1" s="1"/>
  <c r="BE11" i="1"/>
  <c r="CC11" i="1" s="1"/>
  <c r="BF11" i="1"/>
  <c r="CD11" i="1" s="1"/>
  <c r="BG11" i="1"/>
  <c r="CE11" i="1" s="1"/>
  <c r="BH11" i="1"/>
  <c r="CF11" i="1" s="1"/>
  <c r="BI11" i="1"/>
  <c r="CG11" i="1" s="1"/>
  <c r="BJ11" i="1"/>
  <c r="CH11" i="1" s="1"/>
  <c r="AX12" i="1"/>
  <c r="BV12" i="1" s="1"/>
  <c r="AY12" i="1"/>
  <c r="BW12" i="1" s="1"/>
  <c r="AZ12" i="1"/>
  <c r="BX12" i="1" s="1"/>
  <c r="BA12" i="1"/>
  <c r="BY12" i="1" s="1"/>
  <c r="BB12" i="1"/>
  <c r="BZ12" i="1" s="1"/>
  <c r="BC12" i="1"/>
  <c r="CA12" i="1" s="1"/>
  <c r="BD12" i="1"/>
  <c r="CB12" i="1" s="1"/>
  <c r="BE12" i="1"/>
  <c r="CC12" i="1" s="1"/>
  <c r="BF12" i="1"/>
  <c r="CD12" i="1" s="1"/>
  <c r="BG12" i="1"/>
  <c r="CE12" i="1" s="1"/>
  <c r="BH12" i="1"/>
  <c r="CF12" i="1" s="1"/>
  <c r="BI12" i="1"/>
  <c r="CG12" i="1" s="1"/>
  <c r="BJ12" i="1"/>
  <c r="CH12" i="1" s="1"/>
  <c r="AX13" i="1"/>
  <c r="BV13" i="1" s="1"/>
  <c r="AY13" i="1"/>
  <c r="BW13" i="1" s="1"/>
  <c r="AZ13" i="1"/>
  <c r="BX13" i="1" s="1"/>
  <c r="BA13" i="1"/>
  <c r="BY13" i="1" s="1"/>
  <c r="BB13" i="1"/>
  <c r="BZ13" i="1" s="1"/>
  <c r="BC13" i="1"/>
  <c r="CA13" i="1" s="1"/>
  <c r="BD13" i="1"/>
  <c r="CB13" i="1" s="1"/>
  <c r="BE13" i="1"/>
  <c r="CC13" i="1" s="1"/>
  <c r="BF13" i="1"/>
  <c r="CD13" i="1" s="1"/>
  <c r="BG13" i="1"/>
  <c r="CE13" i="1" s="1"/>
  <c r="BH13" i="1"/>
  <c r="CF13" i="1" s="1"/>
  <c r="BI13" i="1"/>
  <c r="CG13" i="1" s="1"/>
  <c r="BJ13" i="1"/>
  <c r="CH13" i="1" s="1"/>
  <c r="AX14" i="1"/>
  <c r="BV14" i="1" s="1"/>
  <c r="AY14" i="1"/>
  <c r="BW14" i="1" s="1"/>
  <c r="AZ14" i="1"/>
  <c r="BX14" i="1" s="1"/>
  <c r="BA14" i="1"/>
  <c r="BY14" i="1" s="1"/>
  <c r="BB14" i="1"/>
  <c r="BZ14" i="1" s="1"/>
  <c r="BC14" i="1"/>
  <c r="CA14" i="1" s="1"/>
  <c r="BD14" i="1"/>
  <c r="CB14" i="1" s="1"/>
  <c r="BE14" i="1"/>
  <c r="CC14" i="1" s="1"/>
  <c r="BF14" i="1"/>
  <c r="CD14" i="1" s="1"/>
  <c r="BG14" i="1"/>
  <c r="CE14" i="1" s="1"/>
  <c r="BH14" i="1"/>
  <c r="CF14" i="1" s="1"/>
  <c r="BI14" i="1"/>
  <c r="CG14" i="1" s="1"/>
  <c r="BJ14" i="1"/>
  <c r="CH14" i="1" s="1"/>
  <c r="AX15" i="1"/>
  <c r="BV15" i="1" s="1"/>
  <c r="AY15" i="1"/>
  <c r="BW15" i="1" s="1"/>
  <c r="AZ15" i="1"/>
  <c r="BX15" i="1" s="1"/>
  <c r="BA15" i="1"/>
  <c r="BY15" i="1" s="1"/>
  <c r="BB15" i="1"/>
  <c r="BZ15" i="1" s="1"/>
  <c r="BC15" i="1"/>
  <c r="CA15" i="1" s="1"/>
  <c r="BD15" i="1"/>
  <c r="CB15" i="1" s="1"/>
  <c r="BE15" i="1"/>
  <c r="CC15" i="1" s="1"/>
  <c r="BF15" i="1"/>
  <c r="CD15" i="1" s="1"/>
  <c r="BG15" i="1"/>
  <c r="CE15" i="1" s="1"/>
  <c r="BH15" i="1"/>
  <c r="CF15" i="1" s="1"/>
  <c r="BI15" i="1"/>
  <c r="CG15" i="1" s="1"/>
  <c r="BJ15" i="1"/>
  <c r="CH15" i="1" s="1"/>
  <c r="AX16" i="1"/>
  <c r="BV16" i="1" s="1"/>
  <c r="AY16" i="1"/>
  <c r="BW16" i="1" s="1"/>
  <c r="AZ16" i="1"/>
  <c r="BX16" i="1" s="1"/>
  <c r="BA16" i="1"/>
  <c r="BY16" i="1" s="1"/>
  <c r="BB16" i="1"/>
  <c r="BZ16" i="1" s="1"/>
  <c r="BC16" i="1"/>
  <c r="CA16" i="1" s="1"/>
  <c r="BD16" i="1"/>
  <c r="CB16" i="1" s="1"/>
  <c r="BE16" i="1"/>
  <c r="CC16" i="1" s="1"/>
  <c r="BF16" i="1"/>
  <c r="CD16" i="1" s="1"/>
  <c r="BG16" i="1"/>
  <c r="CE16" i="1" s="1"/>
  <c r="BH16" i="1"/>
  <c r="CF16" i="1" s="1"/>
  <c r="BI16" i="1"/>
  <c r="CG16" i="1" s="1"/>
  <c r="BJ16" i="1"/>
  <c r="CH16" i="1" s="1"/>
  <c r="AX17" i="1"/>
  <c r="BV17" i="1" s="1"/>
  <c r="AY17" i="1"/>
  <c r="BW17" i="1" s="1"/>
  <c r="AZ17" i="1"/>
  <c r="BX17" i="1" s="1"/>
  <c r="BA17" i="1"/>
  <c r="BY17" i="1" s="1"/>
  <c r="BB17" i="1"/>
  <c r="BZ17" i="1" s="1"/>
  <c r="BC17" i="1"/>
  <c r="CA17" i="1" s="1"/>
  <c r="BD17" i="1"/>
  <c r="CB17" i="1" s="1"/>
  <c r="BE17" i="1"/>
  <c r="CC17" i="1" s="1"/>
  <c r="BF17" i="1"/>
  <c r="CD17" i="1" s="1"/>
  <c r="BG17" i="1"/>
  <c r="CE17" i="1" s="1"/>
  <c r="BH17" i="1"/>
  <c r="CF17" i="1" s="1"/>
  <c r="BI17" i="1"/>
  <c r="CG17" i="1" s="1"/>
  <c r="BJ17" i="1"/>
  <c r="CH17" i="1" s="1"/>
  <c r="AX18" i="1"/>
  <c r="BV18" i="1" s="1"/>
  <c r="AY18" i="1"/>
  <c r="BW18" i="1" s="1"/>
  <c r="AZ18" i="1"/>
  <c r="BX18" i="1" s="1"/>
  <c r="BA18" i="1"/>
  <c r="BY18" i="1" s="1"/>
  <c r="BB18" i="1"/>
  <c r="BZ18" i="1" s="1"/>
  <c r="BC18" i="1"/>
  <c r="CA18" i="1" s="1"/>
  <c r="BD18" i="1"/>
  <c r="CB18" i="1" s="1"/>
  <c r="BE18" i="1"/>
  <c r="CC18" i="1" s="1"/>
  <c r="BF18" i="1"/>
  <c r="CD18" i="1" s="1"/>
  <c r="BG18" i="1"/>
  <c r="CE18" i="1" s="1"/>
  <c r="BH18" i="1"/>
  <c r="CF18" i="1" s="1"/>
  <c r="BI18" i="1"/>
  <c r="CG18" i="1" s="1"/>
  <c r="BJ18" i="1"/>
  <c r="CH18" i="1" s="1"/>
  <c r="AX19" i="1"/>
  <c r="BV19" i="1" s="1"/>
  <c r="AY19" i="1"/>
  <c r="BW19" i="1" s="1"/>
  <c r="AZ19" i="1"/>
  <c r="BX19" i="1" s="1"/>
  <c r="BA19" i="1"/>
  <c r="BY19" i="1" s="1"/>
  <c r="BB19" i="1"/>
  <c r="BZ19" i="1" s="1"/>
  <c r="BC19" i="1"/>
  <c r="CA19" i="1" s="1"/>
  <c r="BD19" i="1"/>
  <c r="CB19" i="1" s="1"/>
  <c r="BE19" i="1"/>
  <c r="CC19" i="1" s="1"/>
  <c r="BF19" i="1"/>
  <c r="CD19" i="1" s="1"/>
  <c r="BG19" i="1"/>
  <c r="CE19" i="1" s="1"/>
  <c r="BH19" i="1"/>
  <c r="CF19" i="1" s="1"/>
  <c r="BI19" i="1"/>
  <c r="CG19" i="1" s="1"/>
  <c r="BJ19" i="1"/>
  <c r="CH19" i="1" s="1"/>
  <c r="AX20" i="1"/>
  <c r="BV20" i="1" s="1"/>
  <c r="AY20" i="1"/>
  <c r="BW20" i="1" s="1"/>
  <c r="AZ20" i="1"/>
  <c r="BX20" i="1" s="1"/>
  <c r="BA20" i="1"/>
  <c r="BY20" i="1" s="1"/>
  <c r="BB20" i="1"/>
  <c r="BZ20" i="1" s="1"/>
  <c r="BC20" i="1"/>
  <c r="CA20" i="1" s="1"/>
  <c r="BD20" i="1"/>
  <c r="CB20" i="1" s="1"/>
  <c r="BE20" i="1"/>
  <c r="CC20" i="1" s="1"/>
  <c r="BF20" i="1"/>
  <c r="CD20" i="1" s="1"/>
  <c r="BG20" i="1"/>
  <c r="CE20" i="1" s="1"/>
  <c r="BH20" i="1"/>
  <c r="CF20" i="1" s="1"/>
  <c r="BI20" i="1"/>
  <c r="CG20" i="1" s="1"/>
  <c r="BJ20" i="1"/>
  <c r="CH20" i="1" s="1"/>
  <c r="AX21" i="1"/>
  <c r="BV21" i="1" s="1"/>
  <c r="AY21" i="1"/>
  <c r="BW21" i="1" s="1"/>
  <c r="AZ21" i="1"/>
  <c r="BX21" i="1" s="1"/>
  <c r="BA21" i="1"/>
  <c r="BY21" i="1" s="1"/>
  <c r="BB21" i="1"/>
  <c r="BZ21" i="1" s="1"/>
  <c r="BC21" i="1"/>
  <c r="CA21" i="1" s="1"/>
  <c r="BD21" i="1"/>
  <c r="CB21" i="1" s="1"/>
  <c r="BE21" i="1"/>
  <c r="CC21" i="1" s="1"/>
  <c r="BF21" i="1"/>
  <c r="CD21" i="1" s="1"/>
  <c r="BG21" i="1"/>
  <c r="CE21" i="1" s="1"/>
  <c r="BH21" i="1"/>
  <c r="CF21" i="1" s="1"/>
  <c r="BI21" i="1"/>
  <c r="CG21" i="1" s="1"/>
  <c r="BJ21" i="1"/>
  <c r="CH21" i="1" s="1"/>
  <c r="AX22" i="1"/>
  <c r="BV22" i="1" s="1"/>
  <c r="AY22" i="1"/>
  <c r="BW22" i="1" s="1"/>
  <c r="AZ22" i="1"/>
  <c r="BX22" i="1" s="1"/>
  <c r="BA22" i="1"/>
  <c r="BY22" i="1" s="1"/>
  <c r="BB22" i="1"/>
  <c r="BZ22" i="1" s="1"/>
  <c r="BC22" i="1"/>
  <c r="CA22" i="1" s="1"/>
  <c r="BD22" i="1"/>
  <c r="CB22" i="1" s="1"/>
  <c r="BE22" i="1"/>
  <c r="CC22" i="1" s="1"/>
  <c r="BF22" i="1"/>
  <c r="CD22" i="1" s="1"/>
  <c r="BG22" i="1"/>
  <c r="CE22" i="1" s="1"/>
  <c r="BH22" i="1"/>
  <c r="CF22" i="1" s="1"/>
  <c r="BI22" i="1"/>
  <c r="CG22" i="1" s="1"/>
  <c r="BJ22" i="1"/>
  <c r="CH22" i="1" s="1"/>
  <c r="AX23" i="1"/>
  <c r="BV23" i="1" s="1"/>
  <c r="AY23" i="1"/>
  <c r="BW23" i="1" s="1"/>
  <c r="AZ23" i="1"/>
  <c r="BX23" i="1" s="1"/>
  <c r="BA23" i="1"/>
  <c r="BY23" i="1" s="1"/>
  <c r="BB23" i="1"/>
  <c r="BZ23" i="1" s="1"/>
  <c r="BC23" i="1"/>
  <c r="CA23" i="1" s="1"/>
  <c r="BD23" i="1"/>
  <c r="CB23" i="1" s="1"/>
  <c r="BE23" i="1"/>
  <c r="CC23" i="1" s="1"/>
  <c r="BF23" i="1"/>
  <c r="CD23" i="1" s="1"/>
  <c r="BG23" i="1"/>
  <c r="CE23" i="1" s="1"/>
  <c r="BH23" i="1"/>
  <c r="CF23" i="1" s="1"/>
  <c r="BI23" i="1"/>
  <c r="CG23" i="1" s="1"/>
  <c r="BJ23" i="1"/>
  <c r="CH23" i="1" s="1"/>
  <c r="AX24" i="1"/>
  <c r="BV24" i="1" s="1"/>
  <c r="AY24" i="1"/>
  <c r="BW24" i="1" s="1"/>
  <c r="AZ24" i="1"/>
  <c r="BX24" i="1" s="1"/>
  <c r="BA24" i="1"/>
  <c r="BY24" i="1" s="1"/>
  <c r="BB24" i="1"/>
  <c r="BZ24" i="1" s="1"/>
  <c r="BC24" i="1"/>
  <c r="CA24" i="1" s="1"/>
  <c r="BD24" i="1"/>
  <c r="CB24" i="1" s="1"/>
  <c r="BE24" i="1"/>
  <c r="CC24" i="1" s="1"/>
  <c r="BF24" i="1"/>
  <c r="CD24" i="1" s="1"/>
  <c r="BG24" i="1"/>
  <c r="CE24" i="1" s="1"/>
  <c r="BH24" i="1"/>
  <c r="CF24" i="1" s="1"/>
  <c r="BI24" i="1"/>
  <c r="CG24" i="1" s="1"/>
  <c r="BJ24" i="1"/>
  <c r="CH24" i="1" s="1"/>
  <c r="AX25" i="1"/>
  <c r="BV25" i="1" s="1"/>
  <c r="AY25" i="1"/>
  <c r="BW25" i="1" s="1"/>
  <c r="AZ25" i="1"/>
  <c r="BX25" i="1" s="1"/>
  <c r="BA25" i="1"/>
  <c r="BY25" i="1" s="1"/>
  <c r="BB25" i="1"/>
  <c r="BZ25" i="1" s="1"/>
  <c r="BC25" i="1"/>
  <c r="CA25" i="1" s="1"/>
  <c r="BD25" i="1"/>
  <c r="CB25" i="1" s="1"/>
  <c r="BE25" i="1"/>
  <c r="CC25" i="1" s="1"/>
  <c r="BF25" i="1"/>
  <c r="CD25" i="1" s="1"/>
  <c r="BG25" i="1"/>
  <c r="CE25" i="1" s="1"/>
  <c r="BH25" i="1"/>
  <c r="CF25" i="1" s="1"/>
  <c r="BI25" i="1"/>
  <c r="CG25" i="1" s="1"/>
  <c r="BJ25" i="1"/>
  <c r="CH25" i="1" s="1"/>
  <c r="AX26" i="1"/>
  <c r="BV26" i="1" s="1"/>
  <c r="AY26" i="1"/>
  <c r="BW26" i="1" s="1"/>
  <c r="AZ26" i="1"/>
  <c r="BX26" i="1" s="1"/>
  <c r="BA26" i="1"/>
  <c r="BY26" i="1" s="1"/>
  <c r="BB26" i="1"/>
  <c r="BZ26" i="1" s="1"/>
  <c r="BC26" i="1"/>
  <c r="CA26" i="1" s="1"/>
  <c r="BD26" i="1"/>
  <c r="CB26" i="1" s="1"/>
  <c r="BE26" i="1"/>
  <c r="CC26" i="1" s="1"/>
  <c r="BF26" i="1"/>
  <c r="CD26" i="1" s="1"/>
  <c r="BG26" i="1"/>
  <c r="CE26" i="1" s="1"/>
  <c r="BH26" i="1"/>
  <c r="CF26" i="1" s="1"/>
  <c r="BI26" i="1"/>
  <c r="CG26" i="1" s="1"/>
  <c r="BJ26" i="1"/>
  <c r="CH26" i="1" s="1"/>
  <c r="AX27" i="1"/>
  <c r="BV27" i="1" s="1"/>
  <c r="AY27" i="1"/>
  <c r="BW27" i="1" s="1"/>
  <c r="AZ27" i="1"/>
  <c r="BX27" i="1" s="1"/>
  <c r="BA27" i="1"/>
  <c r="BY27" i="1" s="1"/>
  <c r="BB27" i="1"/>
  <c r="BZ27" i="1" s="1"/>
  <c r="BC27" i="1"/>
  <c r="CA27" i="1" s="1"/>
  <c r="BD27" i="1"/>
  <c r="CB27" i="1" s="1"/>
  <c r="BE27" i="1"/>
  <c r="CC27" i="1" s="1"/>
  <c r="BF27" i="1"/>
  <c r="CD27" i="1" s="1"/>
  <c r="BG27" i="1"/>
  <c r="CE27" i="1" s="1"/>
  <c r="BH27" i="1"/>
  <c r="CF27" i="1" s="1"/>
  <c r="BI27" i="1"/>
  <c r="CG27" i="1" s="1"/>
  <c r="BJ27" i="1"/>
  <c r="CH27" i="1" s="1"/>
  <c r="AX28" i="1"/>
  <c r="BV28" i="1" s="1"/>
  <c r="AY28" i="1"/>
  <c r="BW28" i="1" s="1"/>
  <c r="AZ28" i="1"/>
  <c r="BX28" i="1" s="1"/>
  <c r="BA28" i="1"/>
  <c r="BY28" i="1" s="1"/>
  <c r="BB28" i="1"/>
  <c r="BZ28" i="1" s="1"/>
  <c r="BC28" i="1"/>
  <c r="CA28" i="1" s="1"/>
  <c r="BD28" i="1"/>
  <c r="CB28" i="1" s="1"/>
  <c r="BE28" i="1"/>
  <c r="CC28" i="1" s="1"/>
  <c r="BF28" i="1"/>
  <c r="CD28" i="1" s="1"/>
  <c r="BG28" i="1"/>
  <c r="CE28" i="1" s="1"/>
  <c r="BH28" i="1"/>
  <c r="CF28" i="1" s="1"/>
  <c r="BI28" i="1"/>
  <c r="CG28" i="1" s="1"/>
  <c r="BJ28" i="1"/>
  <c r="CH28" i="1" s="1"/>
  <c r="AX29" i="1"/>
  <c r="BV29" i="1" s="1"/>
  <c r="AY29" i="1"/>
  <c r="BW29" i="1" s="1"/>
  <c r="AZ29" i="1"/>
  <c r="BX29" i="1" s="1"/>
  <c r="BA29" i="1"/>
  <c r="BY29" i="1" s="1"/>
  <c r="BB29" i="1"/>
  <c r="BZ29" i="1" s="1"/>
  <c r="BC29" i="1"/>
  <c r="CA29" i="1" s="1"/>
  <c r="BD29" i="1"/>
  <c r="CB29" i="1" s="1"/>
  <c r="BE29" i="1"/>
  <c r="CC29" i="1" s="1"/>
  <c r="BF29" i="1"/>
  <c r="CD29" i="1" s="1"/>
  <c r="BG29" i="1"/>
  <c r="CE29" i="1" s="1"/>
  <c r="BH29" i="1"/>
  <c r="CF29" i="1" s="1"/>
  <c r="BI29" i="1"/>
  <c r="CG29" i="1" s="1"/>
  <c r="BJ29" i="1"/>
  <c r="CH29" i="1" s="1"/>
  <c r="AX30" i="1"/>
  <c r="BV30" i="1" s="1"/>
  <c r="AY30" i="1"/>
  <c r="BW30" i="1" s="1"/>
  <c r="AZ30" i="1"/>
  <c r="BX30" i="1" s="1"/>
  <c r="BA30" i="1"/>
  <c r="BY30" i="1" s="1"/>
  <c r="BB30" i="1"/>
  <c r="BZ30" i="1" s="1"/>
  <c r="BC30" i="1"/>
  <c r="CA30" i="1" s="1"/>
  <c r="BD30" i="1"/>
  <c r="CB30" i="1" s="1"/>
  <c r="BE30" i="1"/>
  <c r="CC30" i="1" s="1"/>
  <c r="BF30" i="1"/>
  <c r="CD30" i="1" s="1"/>
  <c r="BG30" i="1"/>
  <c r="CE30" i="1" s="1"/>
  <c r="BH30" i="1"/>
  <c r="CF30" i="1" s="1"/>
  <c r="BI30" i="1"/>
  <c r="CG30" i="1" s="1"/>
  <c r="BJ30" i="1"/>
  <c r="CH30" i="1" s="1"/>
  <c r="AX31" i="1"/>
  <c r="BV31" i="1" s="1"/>
  <c r="AY31" i="1"/>
  <c r="BW31" i="1" s="1"/>
  <c r="AZ31" i="1"/>
  <c r="BX31" i="1" s="1"/>
  <c r="BA31" i="1"/>
  <c r="BY31" i="1" s="1"/>
  <c r="BB31" i="1"/>
  <c r="BZ31" i="1" s="1"/>
  <c r="BC31" i="1"/>
  <c r="CA31" i="1" s="1"/>
  <c r="BD31" i="1"/>
  <c r="CB31" i="1" s="1"/>
  <c r="BE31" i="1"/>
  <c r="CC31" i="1" s="1"/>
  <c r="BF31" i="1"/>
  <c r="CD31" i="1" s="1"/>
  <c r="BG31" i="1"/>
  <c r="CE31" i="1" s="1"/>
  <c r="BH31" i="1"/>
  <c r="CF31" i="1" s="1"/>
  <c r="BI31" i="1"/>
  <c r="CG31" i="1" s="1"/>
  <c r="BJ31" i="1"/>
  <c r="CH31" i="1" s="1"/>
  <c r="AX32" i="1"/>
  <c r="BV32" i="1" s="1"/>
  <c r="AY32" i="1"/>
  <c r="BW32" i="1" s="1"/>
  <c r="AZ32" i="1"/>
  <c r="BX32" i="1" s="1"/>
  <c r="BA32" i="1"/>
  <c r="BY32" i="1" s="1"/>
  <c r="BB32" i="1"/>
  <c r="BZ32" i="1" s="1"/>
  <c r="BC32" i="1"/>
  <c r="CA32" i="1" s="1"/>
  <c r="BD32" i="1"/>
  <c r="CB32" i="1" s="1"/>
  <c r="BE32" i="1"/>
  <c r="CC32" i="1" s="1"/>
  <c r="BF32" i="1"/>
  <c r="CD32" i="1" s="1"/>
  <c r="BG32" i="1"/>
  <c r="CE32" i="1" s="1"/>
  <c r="BH32" i="1"/>
  <c r="CF32" i="1" s="1"/>
  <c r="BI32" i="1"/>
  <c r="CG32" i="1" s="1"/>
  <c r="BJ32" i="1"/>
  <c r="CH32" i="1" s="1"/>
  <c r="AX33" i="1"/>
  <c r="BV33" i="1" s="1"/>
  <c r="AY33" i="1"/>
  <c r="BW33" i="1" s="1"/>
  <c r="AZ33" i="1"/>
  <c r="BX33" i="1" s="1"/>
  <c r="BA33" i="1"/>
  <c r="BY33" i="1" s="1"/>
  <c r="BB33" i="1"/>
  <c r="BZ33" i="1" s="1"/>
  <c r="BC33" i="1"/>
  <c r="CA33" i="1" s="1"/>
  <c r="BD33" i="1"/>
  <c r="CB33" i="1" s="1"/>
  <c r="BE33" i="1"/>
  <c r="CC33" i="1" s="1"/>
  <c r="BF33" i="1"/>
  <c r="CD33" i="1" s="1"/>
  <c r="BG33" i="1"/>
  <c r="CE33" i="1" s="1"/>
  <c r="BH33" i="1"/>
  <c r="CF33" i="1" s="1"/>
  <c r="BI33" i="1"/>
  <c r="CG33" i="1" s="1"/>
  <c r="BJ33" i="1"/>
  <c r="CH33" i="1" s="1"/>
  <c r="AX34" i="1"/>
  <c r="BV34" i="1" s="1"/>
  <c r="AY34" i="1"/>
  <c r="BW34" i="1" s="1"/>
  <c r="AZ34" i="1"/>
  <c r="BX34" i="1" s="1"/>
  <c r="BA34" i="1"/>
  <c r="BY34" i="1" s="1"/>
  <c r="BB34" i="1"/>
  <c r="BZ34" i="1" s="1"/>
  <c r="BC34" i="1"/>
  <c r="CA34" i="1" s="1"/>
  <c r="BD34" i="1"/>
  <c r="CB34" i="1" s="1"/>
  <c r="BE34" i="1"/>
  <c r="CC34" i="1" s="1"/>
  <c r="BF34" i="1"/>
  <c r="CD34" i="1" s="1"/>
  <c r="BG34" i="1"/>
  <c r="CE34" i="1" s="1"/>
  <c r="BH34" i="1"/>
  <c r="CF34" i="1" s="1"/>
  <c r="BI34" i="1"/>
  <c r="CG34" i="1" s="1"/>
  <c r="BJ34" i="1"/>
  <c r="CH34" i="1" s="1"/>
  <c r="BJ7" i="1"/>
  <c r="CH7" i="1" s="1"/>
  <c r="BI7" i="1"/>
  <c r="CG7" i="1" s="1"/>
  <c r="BH7" i="1"/>
  <c r="CF7" i="1" s="1"/>
  <c r="BG7" i="1"/>
  <c r="CE7" i="1" s="1"/>
  <c r="BF7" i="1"/>
  <c r="CD7" i="1" s="1"/>
  <c r="BF4" i="1"/>
  <c r="BE7" i="1"/>
  <c r="CC7" i="1" s="1"/>
  <c r="BD7" i="1"/>
  <c r="CB7" i="1" s="1"/>
  <c r="BC7" i="1"/>
  <c r="CA7" i="1" s="1"/>
  <c r="BC4" i="1"/>
  <c r="BC6" i="1" s="1"/>
  <c r="BB7" i="1"/>
  <c r="BZ7" i="1" s="1"/>
  <c r="BA7" i="1"/>
  <c r="BY7" i="1" s="1"/>
  <c r="AZ7" i="1"/>
  <c r="BX7" i="1" s="1"/>
  <c r="AY7" i="1"/>
  <c r="BW7" i="1" s="1"/>
  <c r="AX7" i="1"/>
  <c r="BV7" i="1" s="1"/>
  <c r="AX6" i="1"/>
  <c r="AY4" i="1"/>
  <c r="AY6" i="1" s="1"/>
  <c r="AZ4" i="1" l="1"/>
  <c r="BA4" i="1" s="1"/>
  <c r="BA6" i="1" s="1"/>
  <c r="BD4" i="1"/>
  <c r="CS27" i="1"/>
  <c r="CS25" i="1"/>
  <c r="CS23" i="1"/>
  <c r="CS21" i="1"/>
  <c r="CS19" i="1"/>
  <c r="CS17" i="1"/>
  <c r="CS15" i="1"/>
  <c r="CS13" i="1"/>
  <c r="CS11" i="1"/>
  <c r="CS9" i="1"/>
  <c r="CS28" i="1"/>
  <c r="CS7" i="1"/>
  <c r="T4" i="2" s="1"/>
  <c r="CS8" i="1"/>
  <c r="AZ6" i="1"/>
  <c r="CB4" i="1"/>
  <c r="CB6" i="1" s="1"/>
  <c r="CE4" i="1"/>
  <c r="BX6" i="1"/>
  <c r="BY4" i="1"/>
  <c r="BY6" i="1" s="1"/>
  <c r="BW6" i="1"/>
  <c r="BG4" i="1"/>
  <c r="BH4" i="1" s="1"/>
  <c r="BI4" i="1" s="1"/>
  <c r="BJ4" i="1" s="1"/>
  <c r="BK4" i="1" s="1"/>
  <c r="BF6" i="1"/>
  <c r="BD6" i="1"/>
  <c r="CM38" i="1" l="1"/>
  <c r="CF4" i="1"/>
  <c r="CE6" i="1"/>
  <c r="BG6" i="1"/>
  <c r="BH6" i="1"/>
  <c r="BI6" i="1"/>
  <c r="CF6" i="1" l="1"/>
  <c r="CG4" i="1"/>
  <c r="CG6" i="1" l="1"/>
  <c r="CH4" i="1"/>
  <c r="CI4" i="1" s="1"/>
  <c r="N4" i="2"/>
  <c r="J21" i="2"/>
  <c r="N28" i="2"/>
  <c r="K28" i="2"/>
  <c r="O24" i="2"/>
  <c r="N27" i="2"/>
  <c r="D20" i="2"/>
  <c r="K12" i="2"/>
  <c r="D11" i="2"/>
  <c r="J9" i="2"/>
  <c r="N22" i="2"/>
  <c r="K20" i="2"/>
  <c r="D19" i="2"/>
  <c r="O12" i="2"/>
  <c r="P7" i="2"/>
  <c r="N24" i="2"/>
  <c r="K24" i="2"/>
  <c r="D23" i="2"/>
  <c r="O20" i="2"/>
  <c r="N19" i="2"/>
  <c r="N16" i="2"/>
  <c r="O8" i="2"/>
  <c r="N7" i="2"/>
  <c r="K4" i="2"/>
  <c r="Q7" i="2"/>
  <c r="Q20" i="2"/>
  <c r="K21" i="2"/>
  <c r="M30" i="2"/>
  <c r="A24" i="3"/>
  <c r="B24" i="3"/>
  <c r="C24" i="3"/>
  <c r="D24" i="3"/>
  <c r="E24" i="3"/>
  <c r="F24" i="3"/>
  <c r="G24" i="3"/>
  <c r="H24" i="3"/>
  <c r="I24" i="3"/>
  <c r="J24" i="3"/>
  <c r="K24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T3" i="2"/>
  <c r="Q5" i="2"/>
  <c r="Q6" i="2"/>
  <c r="Q8" i="2"/>
  <c r="Q9" i="2"/>
  <c r="Q10" i="2"/>
  <c r="Q11" i="2"/>
  <c r="Q12" i="2"/>
  <c r="Q13" i="2"/>
  <c r="Q14" i="2"/>
  <c r="Q15" i="2"/>
  <c r="Q16" i="2"/>
  <c r="Q17" i="2"/>
  <c r="Q18" i="2"/>
  <c r="Q19" i="2"/>
  <c r="Q21" i="2"/>
  <c r="Q22" i="2"/>
  <c r="Q23" i="2"/>
  <c r="Q24" i="2"/>
  <c r="Q25" i="2"/>
  <c r="Q26" i="2"/>
  <c r="Q27" i="2"/>
  <c r="Q28" i="2"/>
  <c r="Q29" i="2"/>
  <c r="Q30" i="2"/>
  <c r="Q31" i="2"/>
  <c r="P5" i="2"/>
  <c r="P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O5" i="2"/>
  <c r="O6" i="2"/>
  <c r="O7" i="2"/>
  <c r="O9" i="2"/>
  <c r="O10" i="2"/>
  <c r="O11" i="2"/>
  <c r="O13" i="2"/>
  <c r="O14" i="2"/>
  <c r="O15" i="2"/>
  <c r="O16" i="2"/>
  <c r="O17" i="2"/>
  <c r="O19" i="2"/>
  <c r="O21" i="2"/>
  <c r="O22" i="2"/>
  <c r="O23" i="2"/>
  <c r="O25" i="2"/>
  <c r="O26" i="2"/>
  <c r="O27" i="2"/>
  <c r="O28" i="2"/>
  <c r="O29" i="2"/>
  <c r="O30" i="2"/>
  <c r="O31" i="2"/>
  <c r="N5" i="2"/>
  <c r="N6" i="2"/>
  <c r="N8" i="2"/>
  <c r="N9" i="2"/>
  <c r="N10" i="2"/>
  <c r="N11" i="2"/>
  <c r="N12" i="2"/>
  <c r="N14" i="2"/>
  <c r="N15" i="2"/>
  <c r="N17" i="2"/>
  <c r="N18" i="2"/>
  <c r="N20" i="2"/>
  <c r="N21" i="2"/>
  <c r="N23" i="2"/>
  <c r="N25" i="2"/>
  <c r="N26" i="2"/>
  <c r="N29" i="2"/>
  <c r="N31" i="2"/>
  <c r="M5" i="2"/>
  <c r="M7" i="2"/>
  <c r="M8" i="2"/>
  <c r="M9" i="2"/>
  <c r="M10" i="2"/>
  <c r="M11" i="2"/>
  <c r="M13" i="2"/>
  <c r="M15" i="2"/>
  <c r="M17" i="2"/>
  <c r="M18" i="2"/>
  <c r="M19" i="2"/>
  <c r="M21" i="2"/>
  <c r="M22" i="2"/>
  <c r="M23" i="2"/>
  <c r="M24" i="2"/>
  <c r="M25" i="2"/>
  <c r="M26" i="2"/>
  <c r="M27" i="2"/>
  <c r="M28" i="2"/>
  <c r="M29" i="2"/>
  <c r="K5" i="2"/>
  <c r="K6" i="2"/>
  <c r="K7" i="2"/>
  <c r="K8" i="2"/>
  <c r="K9" i="2"/>
  <c r="K10" i="2"/>
  <c r="K11" i="2"/>
  <c r="K13" i="2"/>
  <c r="K14" i="2"/>
  <c r="K15" i="2"/>
  <c r="K16" i="2"/>
  <c r="K17" i="2"/>
  <c r="K18" i="2"/>
  <c r="K19" i="2"/>
  <c r="K22" i="2"/>
  <c r="K23" i="2"/>
  <c r="K25" i="2"/>
  <c r="K26" i="2"/>
  <c r="K27" i="2"/>
  <c r="K29" i="2"/>
  <c r="K30" i="2"/>
  <c r="K31" i="2"/>
  <c r="J6" i="2"/>
  <c r="J10" i="2"/>
  <c r="J13" i="2"/>
  <c r="J15" i="2"/>
  <c r="J25" i="2"/>
  <c r="J29" i="2"/>
  <c r="J30" i="2"/>
  <c r="I6" i="2"/>
  <c r="I7" i="2"/>
  <c r="I8" i="2"/>
  <c r="I1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H5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8" i="2"/>
  <c r="H29" i="2"/>
  <c r="H31" i="2"/>
  <c r="F5" i="2"/>
  <c r="F6" i="2"/>
  <c r="F7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E5" i="2"/>
  <c r="E6" i="2"/>
  <c r="E7" i="2"/>
  <c r="E8" i="2"/>
  <c r="E9" i="2"/>
  <c r="E10" i="2"/>
  <c r="E11" i="2"/>
  <c r="E12" i="2"/>
  <c r="E13" i="2"/>
  <c r="E14" i="2"/>
  <c r="E15" i="2"/>
  <c r="E17" i="2"/>
  <c r="E18" i="2"/>
  <c r="E19" i="2"/>
  <c r="E21" i="2"/>
  <c r="E22" i="2"/>
  <c r="E23" i="2"/>
  <c r="E24" i="2"/>
  <c r="E26" i="2"/>
  <c r="E27" i="2"/>
  <c r="E28" i="2"/>
  <c r="E29" i="2"/>
  <c r="E30" i="2"/>
  <c r="E31" i="2"/>
  <c r="D5" i="2"/>
  <c r="D6" i="2"/>
  <c r="D7" i="2"/>
  <c r="D9" i="2"/>
  <c r="D13" i="2"/>
  <c r="D14" i="2"/>
  <c r="D16" i="2"/>
  <c r="D17" i="2"/>
  <c r="D18" i="2"/>
  <c r="D22" i="2"/>
  <c r="D25" i="2"/>
  <c r="D26" i="2"/>
  <c r="D28" i="2"/>
  <c r="D29" i="2"/>
  <c r="D30" i="2"/>
  <c r="D31" i="2"/>
  <c r="Q4" i="2"/>
  <c r="P4" i="2"/>
  <c r="O4" i="2"/>
  <c r="M4" i="2"/>
  <c r="I4" i="2"/>
  <c r="H4" i="2"/>
  <c r="F4" i="2"/>
  <c r="E4" i="2"/>
  <c r="C3" i="3"/>
  <c r="D3" i="3"/>
  <c r="B3" i="3"/>
  <c r="G31" i="2"/>
  <c r="D27" i="2"/>
  <c r="D15" i="2"/>
  <c r="M20" i="2"/>
  <c r="M12" i="2"/>
  <c r="L4" i="2"/>
  <c r="E25" i="2"/>
  <c r="G4" i="2"/>
  <c r="J14" i="2" l="1"/>
  <c r="J24" i="2"/>
  <c r="J31" i="2"/>
  <c r="J26" i="2"/>
  <c r="J17" i="2"/>
  <c r="J5" i="2"/>
  <c r="J19" i="2"/>
  <c r="J7" i="2"/>
  <c r="J12" i="2"/>
  <c r="J28" i="2"/>
  <c r="J11" i="2"/>
  <c r="J8" i="2"/>
  <c r="J22" i="2"/>
  <c r="J20" i="2"/>
  <c r="J23" i="2"/>
  <c r="J18" i="2"/>
  <c r="J27" i="2"/>
  <c r="G22" i="2"/>
  <c r="L25" i="2"/>
  <c r="L5" i="2"/>
  <c r="J4" i="2"/>
  <c r="G20" i="2"/>
  <c r="G5" i="2"/>
  <c r="L15" i="2"/>
  <c r="L20" i="2"/>
  <c r="G7" i="2"/>
  <c r="L8" i="2"/>
  <c r="L19" i="2"/>
  <c r="G17" i="2"/>
  <c r="G18" i="2"/>
  <c r="L12" i="2"/>
  <c r="G25" i="2"/>
  <c r="G26" i="2"/>
  <c r="I5" i="2"/>
  <c r="G23" i="2"/>
  <c r="L26" i="2"/>
  <c r="G13" i="2"/>
  <c r="G24" i="2"/>
  <c r="E20" i="2"/>
  <c r="D12" i="2"/>
  <c r="G12" i="2"/>
  <c r="M14" i="2"/>
  <c r="H6" i="2"/>
  <c r="L6" i="2"/>
  <c r="M16" i="2"/>
  <c r="L7" i="2"/>
  <c r="G30" i="2"/>
  <c r="G11" i="2"/>
  <c r="D21" i="2"/>
  <c r="G21" i="2"/>
  <c r="L10" i="2"/>
  <c r="G14" i="2"/>
  <c r="L24" i="2"/>
  <c r="L29" i="2"/>
  <c r="L31" i="2"/>
  <c r="L17" i="2"/>
  <c r="L28" i="2"/>
  <c r="G29" i="2"/>
  <c r="G19" i="2"/>
  <c r="G28" i="2"/>
  <c r="E16" i="2"/>
  <c r="G16" i="2"/>
  <c r="I11" i="2"/>
  <c r="L11" i="2"/>
  <c r="J16" i="2"/>
  <c r="L16" i="2"/>
  <c r="L14" i="2"/>
  <c r="N13" i="2"/>
  <c r="O18" i="2"/>
  <c r="D24" i="2"/>
  <c r="G6" i="2"/>
  <c r="L23" i="2"/>
  <c r="L13" i="2"/>
  <c r="L21" i="2"/>
  <c r="G27" i="2"/>
  <c r="D8" i="2"/>
  <c r="G8" i="2"/>
  <c r="H30" i="2"/>
  <c r="L30" i="2"/>
  <c r="M6" i="2"/>
  <c r="N30" i="2"/>
  <c r="M31" i="2"/>
  <c r="L18" i="2"/>
  <c r="D10" i="2"/>
  <c r="G10" i="2"/>
  <c r="F15" i="2"/>
  <c r="G15" i="2"/>
  <c r="H27" i="2"/>
  <c r="L27" i="2"/>
  <c r="I9" i="2"/>
  <c r="L9" i="2"/>
  <c r="T11" i="2" l="1"/>
  <c r="R11" i="2"/>
  <c r="T12" i="2"/>
  <c r="S23" i="2"/>
  <c r="T22" i="2"/>
  <c r="T19" i="2"/>
  <c r="R28" i="2"/>
  <c r="R25" i="2"/>
  <c r="R7" i="2"/>
  <c r="T7" i="2"/>
  <c r="R20" i="2"/>
  <c r="G9" i="2"/>
  <c r="T9" i="2"/>
  <c r="S19" i="2"/>
  <c r="S25" i="2"/>
  <c r="L22" i="2"/>
  <c r="R12" i="2"/>
  <c r="S6" i="2"/>
  <c r="S7" i="2"/>
  <c r="S20" i="2"/>
  <c r="S28" i="2"/>
  <c r="S12" i="2" l="1"/>
  <c r="T23" i="2"/>
  <c r="R6" i="2"/>
  <c r="R23" i="2"/>
  <c r="S11" i="2"/>
  <c r="R19" i="2"/>
  <c r="T28" i="2"/>
  <c r="S22" i="2"/>
  <c r="R22" i="2"/>
  <c r="S9" i="2"/>
  <c r="R9" i="2"/>
  <c r="T16" i="2"/>
  <c r="S16" i="2"/>
  <c r="R16" i="2"/>
  <c r="T21" i="2"/>
  <c r="R21" i="2"/>
  <c r="S21" i="2"/>
  <c r="S4" i="2"/>
  <c r="R4" i="2"/>
  <c r="R31" i="2"/>
  <c r="T31" i="2"/>
  <c r="S31" i="2"/>
  <c r="S24" i="2"/>
  <c r="R24" i="2"/>
  <c r="S26" i="2"/>
  <c r="T26" i="2"/>
  <c r="R26" i="2"/>
  <c r="T17" i="2"/>
  <c r="R17" i="2"/>
  <c r="S17" i="2"/>
  <c r="R15" i="2"/>
  <c r="T15" i="2"/>
  <c r="S15" i="2"/>
  <c r="S5" i="2"/>
  <c r="R5" i="2"/>
  <c r="T5" i="2"/>
  <c r="S30" i="2"/>
  <c r="R30" i="2"/>
  <c r="T20" i="2"/>
  <c r="S27" i="2"/>
  <c r="R27" i="2"/>
  <c r="S18" i="2"/>
  <c r="R18" i="2"/>
  <c r="R10" i="2"/>
  <c r="S10" i="2"/>
  <c r="T10" i="2"/>
  <c r="T25" i="2"/>
  <c r="S29" i="2"/>
  <c r="R29" i="2"/>
  <c r="S14" i="2"/>
  <c r="R14" i="2"/>
  <c r="T14" i="2"/>
  <c r="S13" i="2"/>
  <c r="R13" i="2"/>
  <c r="R8" i="2"/>
  <c r="S8" i="2"/>
  <c r="T6" i="2"/>
  <c r="T8" i="2" l="1"/>
  <c r="T13" i="2"/>
  <c r="T29" i="2"/>
  <c r="T18" i="2"/>
  <c r="T30" i="2"/>
  <c r="T27" i="2"/>
  <c r="T24" i="2"/>
  <c r="CF38" i="1" l="1"/>
  <c r="D25" i="3" s="1"/>
  <c r="CL38" i="1"/>
  <c r="J25" i="3" s="1"/>
  <c r="CG38" i="1"/>
  <c r="E25" i="3" s="1"/>
  <c r="CH38" i="1"/>
  <c r="F25" i="3" s="1"/>
  <c r="CI38" i="1"/>
  <c r="G25" i="3" s="1"/>
  <c r="CD38" i="1"/>
  <c r="B25" i="3" s="1"/>
  <c r="K25" i="3"/>
  <c r="CE38" i="1"/>
  <c r="C25" i="3" s="1"/>
  <c r="CJ38" i="1"/>
  <c r="H25" i="3" s="1"/>
  <c r="CK38" i="1"/>
  <c r="I25" i="3" s="1"/>
  <c r="M25" i="3" l="1"/>
  <c r="I26" i="3" s="1"/>
  <c r="K26" i="3" l="1"/>
  <c r="G26" i="3"/>
  <c r="D26" i="3"/>
  <c r="B26" i="3"/>
  <c r="J26" i="3"/>
  <c r="C26" i="3"/>
  <c r="E26" i="3"/>
  <c r="H26" i="3"/>
  <c r="F26" i="3"/>
  <c r="D4" i="2"/>
</calcChain>
</file>

<file path=xl/sharedStrings.xml><?xml version="1.0" encoding="utf-8"?>
<sst xmlns="http://schemas.openxmlformats.org/spreadsheetml/2006/main" count="289" uniqueCount="161">
  <si>
    <t xml:space="preserve">Skole: </t>
  </si>
  <si>
    <t>Klasse:</t>
  </si>
  <si>
    <t>Elev</t>
  </si>
  <si>
    <t>Opgave</t>
  </si>
  <si>
    <t>antal rigtige</t>
  </si>
  <si>
    <t>C-værdi</t>
  </si>
  <si>
    <t>antal</t>
  </si>
  <si>
    <t>Areal</t>
  </si>
  <si>
    <t>gennemsnit %</t>
  </si>
  <si>
    <t>standard %</t>
  </si>
  <si>
    <t>Opgaver</t>
  </si>
  <si>
    <t>antal klasse</t>
  </si>
  <si>
    <t>klasse %</t>
  </si>
  <si>
    <t>Standard %</t>
  </si>
  <si>
    <t>C-værdier</t>
  </si>
  <si>
    <t>Emne</t>
  </si>
  <si>
    <t>Ordning</t>
  </si>
  <si>
    <t>A. P. Møller Skolen</t>
  </si>
  <si>
    <t>Skole</t>
  </si>
  <si>
    <t>209</t>
  </si>
  <si>
    <t>Askfelt Danske Skole</t>
  </si>
  <si>
    <t>249</t>
  </si>
  <si>
    <t>Bavnehøj-Skolen</t>
  </si>
  <si>
    <t>234</t>
  </si>
  <si>
    <t>Bredsted Danske Skole</t>
  </si>
  <si>
    <t>231</t>
  </si>
  <si>
    <t>Bøl-Strukstrup Danske Skole</t>
  </si>
  <si>
    <t>224</t>
  </si>
  <si>
    <t>Cornelius Hansen-Skolen</t>
  </si>
  <si>
    <t>202</t>
  </si>
  <si>
    <t>Duborg-Skolen</t>
  </si>
  <si>
    <t>203</t>
  </si>
  <si>
    <t>Ejderskolen</t>
  </si>
  <si>
    <t>252</t>
  </si>
  <si>
    <t>Gottorp-Skolen</t>
  </si>
  <si>
    <t>221</t>
  </si>
  <si>
    <t>Gustav Johannsen-Skolen</t>
  </si>
  <si>
    <t>204</t>
  </si>
  <si>
    <t>Hans Helgesen-Skolen</t>
  </si>
  <si>
    <t>232</t>
  </si>
  <si>
    <t>Hanved Danske Skole</t>
  </si>
  <si>
    <t>210</t>
  </si>
  <si>
    <t>Harreslev Danske Skole</t>
  </si>
  <si>
    <t>211</t>
  </si>
  <si>
    <t>Hatlund-Langballe Danske Skole</t>
  </si>
  <si>
    <t>212</t>
  </si>
  <si>
    <t>Hiort Lorenzen Skolen</t>
  </si>
  <si>
    <t>222</t>
  </si>
  <si>
    <t>Husby Danske Skole</t>
  </si>
  <si>
    <t>213</t>
  </si>
  <si>
    <t>Husum Danske Skole</t>
  </si>
  <si>
    <t>235</t>
  </si>
  <si>
    <t>Jaruplund Danske Skole</t>
  </si>
  <si>
    <t>214</t>
  </si>
  <si>
    <t>Jens Jessen-Skolen</t>
  </si>
  <si>
    <t>205</t>
  </si>
  <si>
    <t>Jernved Danske Skole</t>
  </si>
  <si>
    <t>208</t>
  </si>
  <si>
    <t>Jes Kruse-Skolen</t>
  </si>
  <si>
    <t>250</t>
  </si>
  <si>
    <t>Jørgensby-Skolen</t>
  </si>
  <si>
    <t>206</t>
  </si>
  <si>
    <t>Kaj Munk-Skolen</t>
  </si>
  <si>
    <t>215</t>
  </si>
  <si>
    <t>Kobbermølle Danske Skole</t>
  </si>
  <si>
    <t>216</t>
  </si>
  <si>
    <t>Ladelund Ungdomsskole</t>
  </si>
  <si>
    <t>255</t>
  </si>
  <si>
    <t>Ladelund-Tinningsted Da. Skole</t>
  </si>
  <si>
    <t>237</t>
  </si>
  <si>
    <t>Lyksborg Danske Skole</t>
  </si>
  <si>
    <t>217</t>
  </si>
  <si>
    <t>Læk Danske Skole</t>
  </si>
  <si>
    <t>239</t>
  </si>
  <si>
    <t>Medelby Danske Skole</t>
  </si>
  <si>
    <t>218</t>
  </si>
  <si>
    <t>Nibøl Danske Skole</t>
  </si>
  <si>
    <t>240</t>
  </si>
  <si>
    <t>Ny SIS Skole</t>
  </si>
  <si>
    <t>999</t>
  </si>
  <si>
    <t>Oksevejens Skole</t>
  </si>
  <si>
    <t>207</t>
  </si>
  <si>
    <t>Risby Danske Skole</t>
  </si>
  <si>
    <t>253</t>
  </si>
  <si>
    <t>Risum Skole/risem Schölj</t>
  </si>
  <si>
    <t>242</t>
  </si>
  <si>
    <t>Satrup Danske Skole</t>
  </si>
  <si>
    <t>219</t>
  </si>
  <si>
    <t>Skovlund-Valsbøl Da. Skole</t>
  </si>
  <si>
    <t>220</t>
  </si>
  <si>
    <t>Store Vi Danske Skole</t>
  </si>
  <si>
    <t>223</t>
  </si>
  <si>
    <t>Sønder Brarup Danske Skole</t>
  </si>
  <si>
    <t>225</t>
  </si>
  <si>
    <t>Sørup Danske Skole</t>
  </si>
  <si>
    <t>226</t>
  </si>
  <si>
    <t>Treja Danske Skole</t>
  </si>
  <si>
    <t>228</t>
  </si>
  <si>
    <t>Trene-Skolen</t>
  </si>
  <si>
    <t>227</t>
  </si>
  <si>
    <t>Uffe-Skolen</t>
  </si>
  <si>
    <t>245</t>
  </si>
  <si>
    <t>Vanderup Danske Skole</t>
  </si>
  <si>
    <t>230</t>
  </si>
  <si>
    <t>Vesterland-Kejtum Danske Skole</t>
  </si>
  <si>
    <t>246</t>
  </si>
  <si>
    <t>Vestermølle Danske Skole</t>
  </si>
  <si>
    <t>254</t>
  </si>
  <si>
    <t>Vidingherreds Danske Skole</t>
  </si>
  <si>
    <t>241</t>
  </si>
  <si>
    <t>Vyk Danske Skole</t>
  </si>
  <si>
    <t>248</t>
  </si>
  <si>
    <t>Vælg skole</t>
  </si>
  <si>
    <t>Navn eller pseudonym</t>
  </si>
  <si>
    <r>
      <t xml:space="preserve">NYT: Skriv kun 1 ved </t>
    </r>
    <r>
      <rPr>
        <b/>
        <u/>
        <sz val="11"/>
        <color rgb="FFFF0000"/>
        <rFont val="Calibri"/>
        <family val="2"/>
        <scheme val="minor"/>
      </rPr>
      <t>FORKERT</t>
    </r>
    <r>
      <rPr>
        <sz val="11"/>
        <color rgb="FFFF0000"/>
        <rFont val="Calibri"/>
        <family val="2"/>
        <scheme val="minor"/>
      </rPr>
      <t xml:space="preserve"> svar</t>
    </r>
  </si>
  <si>
    <t>C-værdierne kan groft oversættes således:</t>
  </si>
  <si>
    <t>C0-C2: tyder på alvorlige indlæringsvanskeligheder</t>
  </si>
  <si>
    <t>C3: stoffet er usikkert indlært</t>
  </si>
  <si>
    <t>C4: standpunktet under middel</t>
  </si>
  <si>
    <t>C5: standpunktet er middel</t>
  </si>
  <si>
    <t>C6: standpunktet er over middel</t>
  </si>
  <si>
    <t>C7-C10: stoffet er sikkert indlært</t>
  </si>
  <si>
    <t>Kig på fordelingen af +, o og -</t>
  </si>
  <si>
    <t>Evalueringsark fælles evaluering MG 2</t>
  </si>
  <si>
    <t>10</t>
  </si>
  <si>
    <t>del 1</t>
  </si>
  <si>
    <t>del 2</t>
  </si>
  <si>
    <t>del 3</t>
  </si>
  <si>
    <t>samlet</t>
  </si>
  <si>
    <t>1</t>
  </si>
  <si>
    <t>44-45</t>
  </si>
  <si>
    <t>9-10</t>
  </si>
  <si>
    <t>0</t>
  </si>
  <si>
    <t>2</t>
  </si>
  <si>
    <t>3</t>
  </si>
  <si>
    <t>4</t>
  </si>
  <si>
    <t>5</t>
  </si>
  <si>
    <t>6</t>
  </si>
  <si>
    <t>7</t>
  </si>
  <si>
    <t>Relationer</t>
  </si>
  <si>
    <t>Antal</t>
  </si>
  <si>
    <t>Pos. Sys</t>
  </si>
  <si>
    <t>Del 1</t>
  </si>
  <si>
    <t>Addition</t>
  </si>
  <si>
    <t>Subtraktion</t>
  </si>
  <si>
    <t>Del 2</t>
  </si>
  <si>
    <t>Måling m.m</t>
  </si>
  <si>
    <t>Geometri</t>
  </si>
  <si>
    <t>Multiplik.</t>
  </si>
  <si>
    <t>Del 3</t>
  </si>
  <si>
    <t>Samledet</t>
  </si>
  <si>
    <t>1-10</t>
  </si>
  <si>
    <t>11-13</t>
  </si>
  <si>
    <t>14-20</t>
  </si>
  <si>
    <t>21-22</t>
  </si>
  <si>
    <t>23-28</t>
  </si>
  <si>
    <t>29-33</t>
  </si>
  <si>
    <t>34-35</t>
  </si>
  <si>
    <t>36-40</t>
  </si>
  <si>
    <t>41-43</t>
  </si>
  <si>
    <t>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</si>
</sst>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5" xfId="0" applyBorder="1" applyProtection="1">
      <protection locked="0"/>
    </xf>
    <xf numFmtId="0" fontId="0" fillId="0" borderId="0" xfId="0" applyBorder="1"/>
    <xf numFmtId="0" fontId="0" fillId="0" borderId="7" xfId="0" applyBorder="1" applyAlignment="1" applyProtection="1">
      <alignment horizontal="center"/>
      <protection hidden="1"/>
    </xf>
    <xf numFmtId="49" fontId="0" fillId="0" borderId="8" xfId="0" applyNumberFormat="1" applyBorder="1" applyAlignment="1" applyProtection="1">
      <alignment horizontal="center"/>
      <protection hidden="1"/>
    </xf>
    <xf numFmtId="49" fontId="0" fillId="0" borderId="9" xfId="0" applyNumberFormat="1" applyBorder="1" applyAlignment="1" applyProtection="1">
      <alignment horizontal="center"/>
      <protection hidden="1"/>
    </xf>
    <xf numFmtId="49" fontId="1" fillId="0" borderId="5" xfId="0" applyNumberFormat="1" applyFont="1" applyBorder="1" applyAlignment="1" applyProtection="1">
      <alignment horizontal="center"/>
      <protection hidden="1"/>
    </xf>
    <xf numFmtId="49" fontId="1" fillId="0" borderId="9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13" xfId="0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49" fontId="0" fillId="0" borderId="17" xfId="0" applyNumberFormat="1" applyBorder="1" applyAlignment="1" applyProtection="1">
      <alignment horizontal="center"/>
      <protection hidden="1"/>
    </xf>
    <xf numFmtId="49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49" fontId="0" fillId="0" borderId="11" xfId="0" applyNumberFormat="1" applyBorder="1" applyAlignment="1" applyProtection="1">
      <alignment horizontal="center"/>
      <protection hidden="1"/>
    </xf>
    <xf numFmtId="49" fontId="0" fillId="0" borderId="20" xfId="0" applyNumberFormat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49" fontId="0" fillId="0" borderId="12" xfId="0" applyNumberFormat="1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 horizontal="center"/>
      <protection hidden="1"/>
    </xf>
    <xf numFmtId="49" fontId="0" fillId="0" borderId="22" xfId="0" applyNumberFormat="1" applyBorder="1" applyAlignment="1" applyProtection="1">
      <alignment horizontal="center"/>
      <protection hidden="1"/>
    </xf>
    <xf numFmtId="49" fontId="0" fillId="0" borderId="23" xfId="0" applyNumberFormat="1" applyBorder="1" applyAlignment="1" applyProtection="1">
      <alignment horizontal="center"/>
      <protection hidden="1"/>
    </xf>
    <xf numFmtId="0" fontId="0" fillId="0" borderId="24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1" fontId="0" fillId="0" borderId="28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9" xfId="0" applyBorder="1"/>
    <xf numFmtId="0" fontId="0" fillId="0" borderId="5" xfId="0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5" xfId="0" applyFill="1" applyBorder="1" applyProtection="1">
      <protection hidden="1"/>
    </xf>
    <xf numFmtId="1" fontId="0" fillId="0" borderId="5" xfId="0" applyNumberFormat="1" applyFont="1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3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center"/>
      <protection hidden="1"/>
    </xf>
    <xf numFmtId="49" fontId="0" fillId="0" borderId="35" xfId="0" applyNumberFormat="1" applyBorder="1" applyAlignment="1" applyProtection="1">
      <alignment horizontal="center"/>
      <protection hidden="1"/>
    </xf>
    <xf numFmtId="49" fontId="1" fillId="0" borderId="4" xfId="0" applyNumberFormat="1" applyFont="1" applyBorder="1" applyAlignment="1" applyProtection="1">
      <alignment horizontal="center"/>
      <protection hidden="1"/>
    </xf>
    <xf numFmtId="49" fontId="1" fillId="0" borderId="35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49" fontId="0" fillId="0" borderId="38" xfId="0" applyNumberFormat="1" applyBorder="1" applyAlignment="1" applyProtection="1">
      <alignment horizontal="center"/>
      <protection hidden="1"/>
    </xf>
    <xf numFmtId="49" fontId="0" fillId="0" borderId="39" xfId="0" applyNumberFormat="1" applyBorder="1" applyAlignment="1" applyProtection="1">
      <alignment horizontal="center"/>
      <protection hidden="1"/>
    </xf>
    <xf numFmtId="49" fontId="0" fillId="0" borderId="24" xfId="0" applyNumberForma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49" fontId="0" fillId="0" borderId="4" xfId="0" applyNumberFormat="1" applyBorder="1" applyAlignment="1" applyProtection="1">
      <alignment horizontal="center"/>
      <protection hidden="1"/>
    </xf>
    <xf numFmtId="49" fontId="1" fillId="0" borderId="0" xfId="0" applyNumberFormat="1" applyFont="1" applyProtection="1">
      <protection hidden="1"/>
    </xf>
    <xf numFmtId="0" fontId="0" fillId="0" borderId="0" xfId="0" quotePrefix="1"/>
    <xf numFmtId="0" fontId="0" fillId="0" borderId="0" xfId="0" applyFont="1"/>
    <xf numFmtId="0" fontId="0" fillId="0" borderId="40" xfId="0" applyBorder="1" applyProtection="1">
      <protection hidden="1"/>
    </xf>
    <xf numFmtId="0" fontId="0" fillId="0" borderId="39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6" xfId="0" applyBorder="1" applyProtection="1">
      <protection hidden="1"/>
    </xf>
    <xf numFmtId="0" fontId="0" fillId="0" borderId="27" xfId="0" applyBorder="1"/>
    <xf numFmtId="0" fontId="0" fillId="0" borderId="26" xfId="0" applyBorder="1"/>
    <xf numFmtId="0" fontId="0" fillId="0" borderId="33" xfId="0" applyBorder="1"/>
    <xf numFmtId="0" fontId="0" fillId="0" borderId="36" xfId="0" applyBorder="1"/>
    <xf numFmtId="0" fontId="0" fillId="0" borderId="0" xfId="0" applyFont="1" applyProtection="1">
      <protection hidden="1"/>
    </xf>
    <xf numFmtId="49" fontId="0" fillId="0" borderId="0" xfId="0" applyNumberFormat="1"/>
    <xf numFmtId="0" fontId="3" fillId="0" borderId="31" xfId="0" applyFont="1" applyBorder="1" applyAlignment="1" applyProtection="1">
      <alignment horizontal="center"/>
      <protection hidden="1"/>
    </xf>
    <xf numFmtId="0" fontId="0" fillId="0" borderId="23" xfId="0" applyFont="1" applyBorder="1" applyProtection="1"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0" fillId="0" borderId="23" xfId="0" applyNumberFormat="1" applyFont="1" applyBorder="1" applyProtection="1">
      <protection hidden="1"/>
    </xf>
    <xf numFmtId="49" fontId="0" fillId="0" borderId="5" xfId="0" applyNumberFormat="1" applyFont="1" applyBorder="1" applyAlignment="1" applyProtection="1">
      <alignment horizontal="center" vertical="center"/>
      <protection hidden="1"/>
    </xf>
    <xf numFmtId="49" fontId="0" fillId="0" borderId="24" xfId="0" applyNumberFormat="1" applyFont="1" applyBorder="1" applyAlignment="1" applyProtection="1">
      <alignment horizontal="center" vertical="center"/>
      <protection hidden="1"/>
    </xf>
    <xf numFmtId="49" fontId="0" fillId="0" borderId="23" xfId="0" applyNumberFormat="1" applyFont="1" applyBorder="1" applyAlignment="1" applyProtection="1">
      <alignment horizontal="center" vertical="center"/>
      <protection hidden="1"/>
    </xf>
    <xf numFmtId="49" fontId="0" fillId="0" borderId="4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/>
    <xf numFmtId="0" fontId="1" fillId="0" borderId="0" xfId="0" applyFont="1"/>
    <xf numFmtId="49" fontId="1" fillId="0" borderId="0" xfId="0" applyNumberFormat="1" applyFont="1" applyAlignment="1">
      <alignment horizontal="right"/>
    </xf>
    <xf numFmtId="1" fontId="1" fillId="0" borderId="0" xfId="0" applyNumberFormat="1" applyFont="1"/>
    <xf numFmtId="2" fontId="1" fillId="0" borderId="0" xfId="0" applyNumberFormat="1" applyFont="1"/>
    <xf numFmtId="0" fontId="1" fillId="4" borderId="4" xfId="0" applyFont="1" applyFill="1" applyBorder="1"/>
    <xf numFmtId="0" fontId="1" fillId="0" borderId="4" xfId="0" applyFont="1" applyBorder="1" applyProtection="1">
      <protection hidden="1"/>
    </xf>
    <xf numFmtId="0" fontId="5" fillId="0" borderId="0" xfId="0" applyFont="1"/>
    <xf numFmtId="0" fontId="1" fillId="0" borderId="0" xfId="0" applyFont="1" applyFill="1" applyProtection="1">
      <protection hidden="1"/>
    </xf>
    <xf numFmtId="49" fontId="0" fillId="0" borderId="0" xfId="0" applyNumberFormat="1" applyFont="1"/>
    <xf numFmtId="49" fontId="0" fillId="0" borderId="0" xfId="0" applyNumberFormat="1" applyFont="1" applyProtection="1">
      <protection hidden="1"/>
    </xf>
    <xf numFmtId="0" fontId="1" fillId="0" borderId="0" xfId="0" applyFont="1" applyFill="1"/>
    <xf numFmtId="0" fontId="0" fillId="3" borderId="2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37330564611784E-2"/>
          <c:y val="7.4548702245552642E-2"/>
          <c:w val="0.91356717492419137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tx>
            <c:v>klasse %</c:v>
          </c:tx>
          <c:invertIfNegative val="0"/>
          <c:cat>
            <c:numRef>
              <c:f>'resultater klasse'!$B$2:$AY$2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'resultater klasse'!$B$3:$AY$3</c:f>
              <c:numCache>
                <c:formatCode>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D-4DC5-A52E-A60F090857B4}"/>
            </c:ext>
          </c:extLst>
        </c:ser>
        <c:ser>
          <c:idx val="2"/>
          <c:order val="1"/>
          <c:tx>
            <c:strRef>
              <c:f>'resultater klasse'!$A$4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cat>
            <c:numRef>
              <c:f>'resultater klasse'!$B$2:$AY$2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'resultater klasse'!$B$4:$AY$4</c:f>
              <c:numCache>
                <c:formatCode>General</c:formatCode>
                <c:ptCount val="50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97</c:v>
                </c:pt>
                <c:pt idx="4">
                  <c:v>94</c:v>
                </c:pt>
                <c:pt idx="5">
                  <c:v>98</c:v>
                </c:pt>
                <c:pt idx="6">
                  <c:v>78</c:v>
                </c:pt>
                <c:pt idx="7">
                  <c:v>100</c:v>
                </c:pt>
                <c:pt idx="8">
                  <c:v>88</c:v>
                </c:pt>
                <c:pt idx="9">
                  <c:v>67</c:v>
                </c:pt>
                <c:pt idx="10">
                  <c:v>100</c:v>
                </c:pt>
                <c:pt idx="11">
                  <c:v>100</c:v>
                </c:pt>
                <c:pt idx="12">
                  <c:v>92</c:v>
                </c:pt>
                <c:pt idx="13">
                  <c:v>92</c:v>
                </c:pt>
                <c:pt idx="14">
                  <c:v>95</c:v>
                </c:pt>
                <c:pt idx="15">
                  <c:v>97</c:v>
                </c:pt>
                <c:pt idx="16">
                  <c:v>96</c:v>
                </c:pt>
                <c:pt idx="17">
                  <c:v>94</c:v>
                </c:pt>
                <c:pt idx="18">
                  <c:v>71</c:v>
                </c:pt>
                <c:pt idx="19">
                  <c:v>92</c:v>
                </c:pt>
                <c:pt idx="20">
                  <c:v>96</c:v>
                </c:pt>
                <c:pt idx="21">
                  <c:v>87</c:v>
                </c:pt>
                <c:pt idx="22">
                  <c:v>94</c:v>
                </c:pt>
                <c:pt idx="23">
                  <c:v>94</c:v>
                </c:pt>
                <c:pt idx="24">
                  <c:v>64</c:v>
                </c:pt>
                <c:pt idx="25">
                  <c:v>76</c:v>
                </c:pt>
                <c:pt idx="26">
                  <c:v>60</c:v>
                </c:pt>
                <c:pt idx="27">
                  <c:v>78</c:v>
                </c:pt>
                <c:pt idx="28">
                  <c:v>87</c:v>
                </c:pt>
                <c:pt idx="29">
                  <c:v>87</c:v>
                </c:pt>
                <c:pt idx="30">
                  <c:v>82</c:v>
                </c:pt>
                <c:pt idx="31">
                  <c:v>51</c:v>
                </c:pt>
                <c:pt idx="32">
                  <c:v>72</c:v>
                </c:pt>
                <c:pt idx="33">
                  <c:v>96</c:v>
                </c:pt>
                <c:pt idx="34">
                  <c:v>82</c:v>
                </c:pt>
                <c:pt idx="35">
                  <c:v>94</c:v>
                </c:pt>
                <c:pt idx="36">
                  <c:v>59</c:v>
                </c:pt>
                <c:pt idx="37">
                  <c:v>96</c:v>
                </c:pt>
                <c:pt idx="38">
                  <c:v>75</c:v>
                </c:pt>
                <c:pt idx="39">
                  <c:v>89</c:v>
                </c:pt>
                <c:pt idx="40">
                  <c:v>100</c:v>
                </c:pt>
                <c:pt idx="41">
                  <c:v>88</c:v>
                </c:pt>
                <c:pt idx="42">
                  <c:v>100</c:v>
                </c:pt>
                <c:pt idx="43">
                  <c:v>90</c:v>
                </c:pt>
                <c:pt idx="4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D-4DC5-A52E-A60F09085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57024"/>
        <c:axId val="76658560"/>
      </c:barChart>
      <c:catAx>
        <c:axId val="766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658560"/>
        <c:crosses val="autoZero"/>
        <c:auto val="1"/>
        <c:lblAlgn val="ctr"/>
        <c:lblOffset val="100"/>
        <c:noMultiLvlLbl val="0"/>
      </c:catAx>
      <c:valAx>
        <c:axId val="7665856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6657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809635497690447"/>
          <c:y val="0.41628277434178862"/>
          <c:w val="6.1903599259394898E-2"/>
          <c:h val="0.232024993415615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'resultater klasse'!$A$26</c:f>
              <c:strCache>
                <c:ptCount val="1"/>
                <c:pt idx="0">
                  <c:v>klasse %</c:v>
                </c:pt>
              </c:strCache>
            </c:strRef>
          </c:tx>
          <c:invertIfNegative val="0"/>
          <c:cat>
            <c:strRef>
              <c:f>'resultater klasse'!$B$24:$L$24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9-10</c:v>
                </c:pt>
              </c:strCache>
            </c:strRef>
          </c:cat>
          <c:val>
            <c:numRef>
              <c:f>'resultater klasse'!$B$26:$L$26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A-40DB-B12B-C0F3547D11A4}"/>
            </c:ext>
          </c:extLst>
        </c:ser>
        <c:ser>
          <c:idx val="1"/>
          <c:order val="1"/>
          <c:tx>
            <c:strRef>
              <c:f>'resultater klasse'!$A$27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cat>
            <c:strRef>
              <c:f>'resultater klasse'!$B$24:$L$24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9-10</c:v>
                </c:pt>
              </c:strCache>
            </c:strRef>
          </c:cat>
          <c:val>
            <c:numRef>
              <c:f>'resultater klasse'!$B$27:$L$27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20</c:v>
                </c:pt>
                <c:pt idx="6">
                  <c:v>17</c:v>
                </c:pt>
                <c:pt idx="7">
                  <c:v>12</c:v>
                </c:pt>
                <c:pt idx="8">
                  <c:v>7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A-40DB-B12B-C0F3547D1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34752"/>
        <c:axId val="80240640"/>
      </c:barChart>
      <c:catAx>
        <c:axId val="802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240640"/>
        <c:crosses val="autoZero"/>
        <c:auto val="1"/>
        <c:lblAlgn val="ctr"/>
        <c:lblOffset val="100"/>
        <c:noMultiLvlLbl val="0"/>
      </c:catAx>
      <c:valAx>
        <c:axId val="802406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023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6</xdr:row>
      <xdr:rowOff>9525</xdr:rowOff>
    </xdr:from>
    <xdr:to>
      <xdr:col>51</xdr:col>
      <xdr:colOff>552450</xdr:colOff>
      <xdr:row>20</xdr:row>
      <xdr:rowOff>95250</xdr:rowOff>
    </xdr:to>
    <xdr:graphicFrame macro="">
      <xdr:nvGraphicFramePr>
        <xdr:cNvPr id="311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95250</xdr:colOff>
      <xdr:row>23</xdr:row>
      <xdr:rowOff>9525</xdr:rowOff>
    </xdr:from>
    <xdr:to>
      <xdr:col>51</xdr:col>
      <xdr:colOff>0</xdr:colOff>
      <xdr:row>37</xdr:row>
      <xdr:rowOff>85725</xdr:rowOff>
    </xdr:to>
    <xdr:graphicFrame macro="">
      <xdr:nvGraphicFramePr>
        <xdr:cNvPr id="311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X49"/>
  <sheetViews>
    <sheetView tabSelected="1" workbookViewId="0">
      <selection activeCell="D4" sqref="D4:N4"/>
    </sheetView>
  </sheetViews>
  <sheetFormatPr defaultRowHeight="15" x14ac:dyDescent="0.25"/>
  <cols>
    <col min="1" max="1" width="2.42578125" customWidth="1"/>
    <col min="2" max="2" width="4.42578125" customWidth="1"/>
    <col min="3" max="3" width="15.7109375" customWidth="1"/>
    <col min="4" max="49" width="2.7109375" customWidth="1"/>
    <col min="50" max="50" width="9.140625" style="83" customWidth="1"/>
    <col min="51" max="53" width="12.85546875" style="83" customWidth="1"/>
    <col min="54" max="73" width="9.140625" style="83" customWidth="1"/>
    <col min="74" max="85" width="12" style="83" customWidth="1"/>
    <col min="86" max="87" width="12" customWidth="1"/>
    <col min="88" max="88" width="11.7109375" customWidth="1"/>
    <col min="89" max="96" width="5.7109375" customWidth="1"/>
    <col min="97" max="97" width="9.5703125" customWidth="1"/>
    <col min="98" max="228" width="11.42578125" customWidth="1"/>
  </cols>
  <sheetData>
    <row r="1" spans="2:102" ht="15.75" thickBot="1" x14ac:dyDescent="0.3">
      <c r="CH1" s="89"/>
      <c r="CI1" s="89"/>
      <c r="CJ1" s="89"/>
    </row>
    <row r="2" spans="2:102" ht="15.75" thickBot="1" x14ac:dyDescent="0.3">
      <c r="C2" t="s">
        <v>123</v>
      </c>
      <c r="S2" s="102" t="s">
        <v>114</v>
      </c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4"/>
      <c r="CH2" s="63"/>
      <c r="CI2" s="63"/>
      <c r="CJ2" s="63"/>
    </row>
    <row r="3" spans="2:102" x14ac:dyDescent="0.25">
      <c r="CE3" s="93"/>
      <c r="CH3" s="83"/>
      <c r="CI3" s="83"/>
      <c r="CJ3" s="83"/>
      <c r="CK3" s="83"/>
      <c r="CL3" s="83"/>
      <c r="CM3" s="83"/>
      <c r="CN3" s="83"/>
      <c r="CO3" s="63"/>
      <c r="CP3" s="63"/>
      <c r="CQ3" s="63"/>
      <c r="CR3" s="63"/>
      <c r="CS3" s="63"/>
      <c r="CT3" s="63"/>
      <c r="CU3" s="63"/>
      <c r="CV3" s="63"/>
      <c r="CW3" s="63"/>
      <c r="CX3" s="63"/>
    </row>
    <row r="4" spans="2:102" x14ac:dyDescent="0.25">
      <c r="C4" t="s">
        <v>0</v>
      </c>
      <c r="D4" s="96"/>
      <c r="E4" s="97"/>
      <c r="F4" s="97"/>
      <c r="G4" s="97"/>
      <c r="H4" s="97"/>
      <c r="I4" s="97"/>
      <c r="J4" s="97"/>
      <c r="K4" s="97"/>
      <c r="L4" s="97"/>
      <c r="M4" s="97"/>
      <c r="N4" s="98"/>
      <c r="O4" t="s">
        <v>1</v>
      </c>
      <c r="R4" s="94"/>
      <c r="S4" s="99"/>
      <c r="T4" s="99"/>
      <c r="U4" s="95"/>
      <c r="AX4" s="84" t="s">
        <v>129</v>
      </c>
      <c r="AY4" s="85">
        <f>AX4+AX5</f>
        <v>11</v>
      </c>
      <c r="AZ4" s="85">
        <f t="shared" ref="AZ4:BK4" si="0">AY4+AY5</f>
        <v>14</v>
      </c>
      <c r="BA4" s="85">
        <f t="shared" si="0"/>
        <v>21</v>
      </c>
      <c r="BB4" s="86"/>
      <c r="BC4" s="85">
        <f>BB4+BB5+1</f>
        <v>23</v>
      </c>
      <c r="BD4" s="85">
        <f t="shared" si="0"/>
        <v>29</v>
      </c>
      <c r="BE4" s="85"/>
      <c r="BF4" s="85">
        <f>BE4+BE5+BB5+1</f>
        <v>34</v>
      </c>
      <c r="BG4" s="85">
        <f t="shared" si="0"/>
        <v>36</v>
      </c>
      <c r="BH4" s="85">
        <f t="shared" si="0"/>
        <v>41</v>
      </c>
      <c r="BI4" s="85">
        <f t="shared" si="0"/>
        <v>44</v>
      </c>
      <c r="BJ4" s="85">
        <f t="shared" si="0"/>
        <v>46</v>
      </c>
      <c r="BK4" s="85">
        <f t="shared" si="0"/>
        <v>58</v>
      </c>
      <c r="BV4" s="84" t="s">
        <v>129</v>
      </c>
      <c r="BW4" s="85">
        <f>BV4+BV5</f>
        <v>11</v>
      </c>
      <c r="BX4" s="85">
        <f t="shared" ref="BX4:BY4" si="1">BW4+BW5</f>
        <v>14</v>
      </c>
      <c r="BY4" s="85">
        <f t="shared" si="1"/>
        <v>21</v>
      </c>
      <c r="BZ4" s="86"/>
      <c r="CA4" s="85">
        <f>BZ4+BZ5+1</f>
        <v>23</v>
      </c>
      <c r="CB4" s="85">
        <f t="shared" ref="CB4" si="2">CA4+CA5</f>
        <v>29</v>
      </c>
      <c r="CC4" s="85"/>
      <c r="CD4" s="85">
        <f>CC4+CC5+BZ5+1</f>
        <v>34</v>
      </c>
      <c r="CE4" s="85">
        <f t="shared" ref="CE4:CI4" si="3">CD4+CD5</f>
        <v>36</v>
      </c>
      <c r="CF4" s="85">
        <f t="shared" si="3"/>
        <v>41</v>
      </c>
      <c r="CG4" s="85">
        <f t="shared" si="3"/>
        <v>44</v>
      </c>
      <c r="CH4" s="85">
        <f t="shared" si="3"/>
        <v>46</v>
      </c>
      <c r="CI4" s="85">
        <f t="shared" si="3"/>
        <v>58</v>
      </c>
      <c r="CJ4" s="83"/>
      <c r="CK4" s="83"/>
      <c r="CL4" s="83"/>
      <c r="CM4" s="83"/>
      <c r="CN4" s="83"/>
      <c r="CO4" s="63"/>
      <c r="CP4" s="63"/>
      <c r="CQ4" s="63"/>
      <c r="CR4" s="63"/>
      <c r="CS4" s="63"/>
      <c r="CT4" s="63"/>
      <c r="CU4" s="63">
        <v>0</v>
      </c>
      <c r="CV4" s="63">
        <v>0</v>
      </c>
      <c r="CW4" s="63"/>
      <c r="CX4" s="63"/>
    </row>
    <row r="5" spans="2:102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 t="s">
        <v>3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4" t="s">
        <v>124</v>
      </c>
      <c r="AY5" s="83">
        <v>3</v>
      </c>
      <c r="AZ5" s="83">
        <v>7</v>
      </c>
      <c r="BA5" s="83">
        <v>2</v>
      </c>
      <c r="BB5" s="83">
        <v>22</v>
      </c>
      <c r="BC5" s="83">
        <v>6</v>
      </c>
      <c r="BD5" s="83">
        <v>5</v>
      </c>
      <c r="BE5" s="83">
        <v>11</v>
      </c>
      <c r="BF5" s="83">
        <v>2</v>
      </c>
      <c r="BG5" s="83">
        <v>5</v>
      </c>
      <c r="BH5" s="83">
        <v>3</v>
      </c>
      <c r="BI5" s="83">
        <v>2</v>
      </c>
      <c r="BJ5" s="83">
        <v>12</v>
      </c>
      <c r="BK5" s="83">
        <v>45</v>
      </c>
      <c r="BV5" s="84" t="s">
        <v>124</v>
      </c>
      <c r="BW5" s="83">
        <v>3</v>
      </c>
      <c r="BX5" s="83">
        <v>7</v>
      </c>
      <c r="BY5" s="83">
        <v>2</v>
      </c>
      <c r="BZ5" s="83">
        <v>22</v>
      </c>
      <c r="CA5" s="83">
        <v>6</v>
      </c>
      <c r="CB5" s="83">
        <v>5</v>
      </c>
      <c r="CC5" s="83">
        <v>11</v>
      </c>
      <c r="CD5" s="83">
        <v>2</v>
      </c>
      <c r="CE5" s="83">
        <v>5</v>
      </c>
      <c r="CF5" s="83">
        <v>3</v>
      </c>
      <c r="CG5" s="83">
        <v>2</v>
      </c>
      <c r="CH5" s="83">
        <v>12</v>
      </c>
      <c r="CI5" s="83">
        <v>45</v>
      </c>
      <c r="CJ5" s="83"/>
      <c r="CK5" s="83"/>
      <c r="CL5" s="83"/>
      <c r="CM5" s="83"/>
      <c r="CN5" s="83"/>
      <c r="CO5" s="63"/>
      <c r="CP5" s="63"/>
      <c r="CQ5" s="63"/>
      <c r="CR5" s="63"/>
      <c r="CS5" s="63"/>
      <c r="CT5" s="63"/>
      <c r="CU5" s="63">
        <v>1</v>
      </c>
      <c r="CV5" s="91" t="s">
        <v>132</v>
      </c>
      <c r="CW5" s="63"/>
      <c r="CX5" s="63"/>
    </row>
    <row r="6" spans="2:102" x14ac:dyDescent="0.25">
      <c r="B6" s="100" t="s">
        <v>113</v>
      </c>
      <c r="C6" s="101"/>
      <c r="D6" s="28"/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29">
        <v>9</v>
      </c>
      <c r="N6" s="29">
        <v>10</v>
      </c>
      <c r="O6" s="29">
        <v>11</v>
      </c>
      <c r="P6" s="29">
        <v>12</v>
      </c>
      <c r="Q6" s="29">
        <v>13</v>
      </c>
      <c r="R6" s="29">
        <v>14</v>
      </c>
      <c r="S6" s="29">
        <v>15</v>
      </c>
      <c r="T6" s="29">
        <v>16</v>
      </c>
      <c r="U6" s="29">
        <v>17</v>
      </c>
      <c r="V6" s="29">
        <v>18</v>
      </c>
      <c r="W6" s="29">
        <v>19</v>
      </c>
      <c r="X6" s="29">
        <v>20</v>
      </c>
      <c r="Y6" s="29">
        <v>21</v>
      </c>
      <c r="Z6" s="29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29">
        <v>39</v>
      </c>
      <c r="AR6" s="29">
        <v>40</v>
      </c>
      <c r="AS6" s="29">
        <v>41</v>
      </c>
      <c r="AT6" s="29">
        <v>42</v>
      </c>
      <c r="AU6" s="29">
        <v>43</v>
      </c>
      <c r="AV6" s="29">
        <v>44</v>
      </c>
      <c r="AW6" s="29">
        <v>45</v>
      </c>
      <c r="AX6" s="9" t="str">
        <f>"Sum "&amp;AX4&amp;"-"&amp;AX5</f>
        <v>Sum 1-10</v>
      </c>
      <c r="AY6" s="9" t="str">
        <f>"Sum "&amp;AY4&amp;"-"&amp;AY4+AY5-1</f>
        <v>Sum 11-13</v>
      </c>
      <c r="AZ6" s="9" t="str">
        <f t="shared" ref="AZ6:BF6" si="4">"Sum "&amp;AZ4&amp;"-"&amp;AZ4+AZ5-1</f>
        <v>Sum 14-20</v>
      </c>
      <c r="BA6" s="9" t="str">
        <f t="shared" si="4"/>
        <v>Sum 21-22</v>
      </c>
      <c r="BB6" s="9" t="s">
        <v>125</v>
      </c>
      <c r="BC6" s="9" t="str">
        <f t="shared" si="4"/>
        <v>Sum 23-28</v>
      </c>
      <c r="BD6" s="9" t="str">
        <f t="shared" si="4"/>
        <v>Sum 29-33</v>
      </c>
      <c r="BE6" s="9" t="s">
        <v>126</v>
      </c>
      <c r="BF6" s="9" t="str">
        <f t="shared" si="4"/>
        <v>Sum 34-35</v>
      </c>
      <c r="BG6" s="9" t="str">
        <f t="shared" ref="BG6" si="5">"Sum "&amp;BG4&amp;"-"&amp;BG4+BG5-1</f>
        <v>Sum 36-40</v>
      </c>
      <c r="BH6" s="9" t="str">
        <f t="shared" ref="BH6" si="6">"Sum "&amp;BH4&amp;"-"&amp;BH4+BH5-1</f>
        <v>Sum 41-43</v>
      </c>
      <c r="BI6" s="9" t="str">
        <f t="shared" ref="BI6" si="7">"Sum "&amp;BI4&amp;"-"&amp;BI4+BI5-1</f>
        <v>Sum 44-45</v>
      </c>
      <c r="BJ6" s="9" t="s">
        <v>127</v>
      </c>
      <c r="BK6" s="9" t="s">
        <v>128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 t="str">
        <f>"Sum "&amp;BV4&amp;"-"&amp;BV5</f>
        <v>Sum 1-10</v>
      </c>
      <c r="BW6" s="9" t="str">
        <f>"Sum "&amp;BW4&amp;"-"&amp;BW4+BW5-1</f>
        <v>Sum 11-13</v>
      </c>
      <c r="BX6" s="9" t="str">
        <f t="shared" ref="BX6" si="8">"Sum "&amp;BX4&amp;"-"&amp;BX4+BX5-1</f>
        <v>Sum 14-20</v>
      </c>
      <c r="BY6" s="9" t="str">
        <f t="shared" ref="BY6" si="9">"Sum "&amp;BY4&amp;"-"&amp;BY4+BY5-1</f>
        <v>Sum 21-22</v>
      </c>
      <c r="BZ6" s="9" t="s">
        <v>125</v>
      </c>
      <c r="CA6" s="9" t="str">
        <f t="shared" ref="CA6" si="10">"Sum "&amp;CA4&amp;"-"&amp;CA4+CA5-1</f>
        <v>Sum 23-28</v>
      </c>
      <c r="CB6" s="9" t="str">
        <f t="shared" ref="CB6" si="11">"Sum "&amp;CB4&amp;"-"&amp;CB4+CB5-1</f>
        <v>Sum 29-33</v>
      </c>
      <c r="CC6" s="9" t="s">
        <v>126</v>
      </c>
      <c r="CD6" s="9" t="str">
        <f t="shared" ref="CD6" si="12">"Sum "&amp;CD4&amp;"-"&amp;CD4+CD5-1</f>
        <v>Sum 34-35</v>
      </c>
      <c r="CE6" s="9" t="str">
        <f t="shared" ref="CE6" si="13">"Sum "&amp;CE4&amp;"-"&amp;CE4+CE5-1</f>
        <v>Sum 36-40</v>
      </c>
      <c r="CF6" s="9" t="str">
        <f t="shared" ref="CF6" si="14">"Sum "&amp;CF4&amp;"-"&amp;CF4+CF5-1</f>
        <v>Sum 41-43</v>
      </c>
      <c r="CG6" s="9" t="str">
        <f t="shared" ref="CG6" si="15">"Sum "&amp;CG4&amp;"-"&amp;CG4+CG5-1</f>
        <v>Sum 44-45</v>
      </c>
      <c r="CH6" s="9" t="s">
        <v>127</v>
      </c>
      <c r="CI6" s="9" t="s">
        <v>128</v>
      </c>
      <c r="CJ6" s="61"/>
      <c r="CK6" s="61"/>
      <c r="CL6" s="61"/>
      <c r="CM6" s="61"/>
      <c r="CN6" s="61"/>
      <c r="CO6" s="92"/>
      <c r="CP6" s="92"/>
      <c r="CQ6" s="92"/>
      <c r="CR6" s="92"/>
      <c r="CS6" s="92" t="s">
        <v>5</v>
      </c>
      <c r="CT6" s="63"/>
      <c r="CU6" s="63">
        <v>2</v>
      </c>
      <c r="CV6" s="91" t="s">
        <v>132</v>
      </c>
      <c r="CW6" s="63"/>
      <c r="CX6" s="63"/>
    </row>
    <row r="7" spans="2:102" x14ac:dyDescent="0.25">
      <c r="B7" s="94"/>
      <c r="C7" s="95"/>
      <c r="D7" s="87">
        <f>IF(B7&lt;&gt;"",1,0)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9">
        <f>IF($B7&lt;&gt;"",AX$5-SUM(E7:N7),0)</f>
        <v>0</v>
      </c>
      <c r="AY7" s="9">
        <f>IF($B7&lt;&gt;"",AY$5-SUM(O7:Q7),0)</f>
        <v>0</v>
      </c>
      <c r="AZ7" s="9">
        <f>IF($B7&lt;&gt;"",AZ$5-SUM(R7:X7),0)</f>
        <v>0</v>
      </c>
      <c r="BA7" s="9">
        <f>IF($B7&lt;&gt;"",BA$5-SUM(Y7:Z7),0)</f>
        <v>0</v>
      </c>
      <c r="BB7" s="9">
        <f>IF($B7&lt;&gt;"",BB$5-SUM(E7:Z7),0)</f>
        <v>0</v>
      </c>
      <c r="BC7" s="9">
        <f>IF($B7&lt;&gt;"",BC$5-SUM(AA7:AF7),0)</f>
        <v>0</v>
      </c>
      <c r="BD7" s="9">
        <f>IF($B7&lt;&gt;"",BD$5-SUM(AG7:AK7),0)</f>
        <v>0</v>
      </c>
      <c r="BE7" s="9">
        <f>IF($B7&lt;&gt;"",BE$5-SUM(AA7:AK7),0)</f>
        <v>0</v>
      </c>
      <c r="BF7" s="9">
        <f>IF($B7&lt;&gt;"",BF$5-SUM(AL7:AM7),0)</f>
        <v>0</v>
      </c>
      <c r="BG7" s="9">
        <f>IF($B7&lt;&gt;"",BG$5-SUM(AN7:AR7),0)</f>
        <v>0</v>
      </c>
      <c r="BH7" s="9">
        <f>IF($B7&lt;&gt;"",BH$5-SUM(AS7:AU7),0)</f>
        <v>0</v>
      </c>
      <c r="BI7" s="9">
        <f>IF($B7&lt;&gt;"",BI$5-SUM(AV7:AW7),0)</f>
        <v>0</v>
      </c>
      <c r="BJ7" s="9">
        <f>IF($B7&lt;&gt;"",BJ$5-SUM(AL7:AW7),0)</f>
        <v>0</v>
      </c>
      <c r="BK7" s="9" t="str">
        <f>IF($B7&lt;&gt;"",BK$5-SUM(E7:AW7),"")</f>
        <v/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 t="str">
        <f>IF(AX7&gt;8,"+",IF(AX7&gt;6,"o","-"))</f>
        <v>-</v>
      </c>
      <c r="BW7" s="9" t="str">
        <f>IF(AY7&gt;2,"+",IF(AY7&gt;1,"o","-"))</f>
        <v>-</v>
      </c>
      <c r="BX7" s="9" t="str">
        <f>IF(AZ7&gt;5,"+",IF(AZ7&gt;4,"o","-"))</f>
        <v>-</v>
      </c>
      <c r="BY7" s="9" t="str">
        <f>IF(BA7&gt;1,"+",IF(BA7&gt;0,"o","-"))</f>
        <v>-</v>
      </c>
      <c r="BZ7" s="9" t="str">
        <f>IF(BB7&gt;18,"+",IF(BB7&gt;16,"o","-"))</f>
        <v>-</v>
      </c>
      <c r="CA7" s="9" t="str">
        <f>IF(BC7&gt;3,"+",IF(BC7&gt;1,"o","-"))</f>
        <v>-</v>
      </c>
      <c r="CB7" s="9" t="str">
        <f>IF(BD7&gt;2,"+",IF(BD7&gt;0,"o","-"))</f>
        <v>-</v>
      </c>
      <c r="CC7" s="9" t="str">
        <f>IF(BE7&gt;6,"+",IF(BE7&gt;4,"o","-"))</f>
        <v>-</v>
      </c>
      <c r="CD7" s="9" t="str">
        <f>IF(BF7&gt;0,"+","o/-")</f>
        <v>o/-</v>
      </c>
      <c r="CE7" s="90" t="str">
        <f>IF(BG7&gt;2,"+",IF(BG7&gt;1,"o","-"))</f>
        <v>-</v>
      </c>
      <c r="CF7" s="9" t="str">
        <f>IF(BH7&gt;2,"+",IF(BH7&gt;0,"o","-"))</f>
        <v>-</v>
      </c>
      <c r="CG7" s="9" t="str">
        <f>IF(BI7&gt;1,"+",IF(BI7&gt;0,"o","-"))</f>
        <v>-</v>
      </c>
      <c r="CH7" s="9" t="str">
        <f>IF(BJ7&gt;9,"+",IF(BJ7&gt;7,"o","-"))</f>
        <v>-</v>
      </c>
      <c r="CI7" s="9" t="str">
        <f>IF(BK7&gt;36,"+",IF(BK7&gt;31,"o","-"))</f>
        <v>+</v>
      </c>
      <c r="CJ7" s="9"/>
      <c r="CK7" s="9"/>
      <c r="CL7" s="9"/>
      <c r="CM7" s="9"/>
      <c r="CN7" s="9"/>
      <c r="CO7" s="72"/>
      <c r="CP7" s="72"/>
      <c r="CQ7" s="72"/>
      <c r="CR7" s="72"/>
      <c r="CS7" s="72" t="e">
        <f>LOOKUP(BK7,$CU$4:$CU$49,$CV$4:$CV$49)</f>
        <v>#N/A</v>
      </c>
      <c r="CT7" s="63"/>
      <c r="CU7" s="63">
        <v>3</v>
      </c>
      <c r="CV7" s="91" t="s">
        <v>132</v>
      </c>
      <c r="CW7" s="63"/>
      <c r="CX7" s="63"/>
    </row>
    <row r="8" spans="2:102" x14ac:dyDescent="0.25">
      <c r="B8" s="94"/>
      <c r="C8" s="95"/>
      <c r="D8" s="87">
        <f t="shared" ref="D8:D34" si="16">IF(B8&lt;&gt;"",1,0)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9">
        <f t="shared" ref="AX8:AX34" si="17">IF($B8&lt;&gt;"",AX$5-SUM(E8:N8),0)</f>
        <v>0</v>
      </c>
      <c r="AY8" s="9">
        <f t="shared" ref="AY8:AY34" si="18">IF($B8&lt;&gt;"",AY$5-SUM(O8:Q8),0)</f>
        <v>0</v>
      </c>
      <c r="AZ8" s="9">
        <f t="shared" ref="AZ8:AZ34" si="19">IF($B8&lt;&gt;"",AZ$5-SUM(R8:X8),0)</f>
        <v>0</v>
      </c>
      <c r="BA8" s="9">
        <f t="shared" ref="BA8:BA34" si="20">IF($B8&lt;&gt;"",BA$5-SUM(Y8:Z8),0)</f>
        <v>0</v>
      </c>
      <c r="BB8" s="9">
        <f t="shared" ref="BB8:BB34" si="21">IF($B8&lt;&gt;"",BB$5-SUM(E8:Z8),0)</f>
        <v>0</v>
      </c>
      <c r="BC8" s="9">
        <f t="shared" ref="BC8:BC34" si="22">IF($B8&lt;&gt;"",BC$5-SUM(AA8:AF8),0)</f>
        <v>0</v>
      </c>
      <c r="BD8" s="9">
        <f t="shared" ref="BD8:BD34" si="23">IF($B8&lt;&gt;"",BD$5-SUM(AG8:AK8),0)</f>
        <v>0</v>
      </c>
      <c r="BE8" s="9">
        <f t="shared" ref="BE8:BE34" si="24">IF($B8&lt;&gt;"",BE$5-SUM(AA8:AK8),0)</f>
        <v>0</v>
      </c>
      <c r="BF8" s="9">
        <f t="shared" ref="BF8:BF34" si="25">IF($B8&lt;&gt;"",BF$5-SUM(AL8:AM8),0)</f>
        <v>0</v>
      </c>
      <c r="BG8" s="9">
        <f t="shared" ref="BG8:BG34" si="26">IF($B8&lt;&gt;"",BG$5-SUM(AN8:AR8),0)</f>
        <v>0</v>
      </c>
      <c r="BH8" s="9">
        <f t="shared" ref="BH8:BH34" si="27">IF($B8&lt;&gt;"",BH$5-SUM(AS8:AU8),0)</f>
        <v>0</v>
      </c>
      <c r="BI8" s="9">
        <f t="shared" ref="BI8:BI34" si="28">IF($B8&lt;&gt;"",BI$5-SUM(AV8:AW8),0)</f>
        <v>0</v>
      </c>
      <c r="BJ8" s="9">
        <f t="shared" ref="BJ8:BJ34" si="29">IF($B8&lt;&gt;"",BJ$5-SUM(AL8:AW8),0)</f>
        <v>0</v>
      </c>
      <c r="BK8" s="9" t="str">
        <f t="shared" ref="BK8:BK34" si="30">IF($B8&lt;&gt;"",BK$5-SUM(E8:AW8),"")</f>
        <v/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 t="str">
        <f t="shared" ref="BV8:BV34" si="31">IF(AX8&gt;8,"+",IF(AX8&gt;6,"o","-"))</f>
        <v>-</v>
      </c>
      <c r="BW8" s="9" t="str">
        <f t="shared" ref="BW8:BW34" si="32">IF(AY8&gt;2,"+",IF(AY8&gt;1,"o","-"))</f>
        <v>-</v>
      </c>
      <c r="BX8" s="9" t="str">
        <f t="shared" ref="BX8:BX34" si="33">IF(AZ8&gt;5,"+",IF(AZ8&gt;4,"o","-"))</f>
        <v>-</v>
      </c>
      <c r="BY8" s="9" t="str">
        <f t="shared" ref="BY8:BY34" si="34">IF(BA8&gt;1,"+",IF(BA8&gt;0,"o","-"))</f>
        <v>-</v>
      </c>
      <c r="BZ8" s="9" t="str">
        <f t="shared" ref="BZ8:BZ34" si="35">IF(BB8&gt;18,"+",IF(BB8&gt;16,"o","-"))</f>
        <v>-</v>
      </c>
      <c r="CA8" s="9" t="str">
        <f t="shared" ref="CA8:CA34" si="36">IF(BC8&gt;3,"+",IF(BC8&gt;1,"o","-"))</f>
        <v>-</v>
      </c>
      <c r="CB8" s="9" t="str">
        <f t="shared" ref="CB8:CB34" si="37">IF(BD8&gt;2,"+",IF(BD8&gt;0,"o","-"))</f>
        <v>-</v>
      </c>
      <c r="CC8" s="9" t="str">
        <f t="shared" ref="CC8:CC34" si="38">IF(BE8&gt;6,"+",IF(BE8&gt;4,"o","-"))</f>
        <v>-</v>
      </c>
      <c r="CD8" s="9" t="str">
        <f t="shared" ref="CD8:CD34" si="39">IF(BF8&gt;0,"+","o/-")</f>
        <v>o/-</v>
      </c>
      <c r="CE8" s="90" t="str">
        <f t="shared" ref="CE8:CE34" si="40">IF(BG8&gt;2,"+",IF(BG8&gt;1,"o","-"))</f>
        <v>-</v>
      </c>
      <c r="CF8" s="9" t="str">
        <f t="shared" ref="CF8:CF34" si="41">IF(BH8&gt;2,"+",IF(BH8&gt;0,"o","-"))</f>
        <v>-</v>
      </c>
      <c r="CG8" s="9" t="str">
        <f t="shared" ref="CG8:CG34" si="42">IF(BI8&gt;1,"+",IF(BI8&gt;0,"o","-"))</f>
        <v>-</v>
      </c>
      <c r="CH8" s="9" t="str">
        <f t="shared" ref="CH8:CH34" si="43">IF(BJ8&gt;9,"+",IF(BJ8&gt;7,"o","-"))</f>
        <v>-</v>
      </c>
      <c r="CI8" s="9" t="str">
        <f t="shared" ref="CI8:CI34" si="44">IF(BK8&gt;36,"+",IF(BK8&gt;31,"o","-"))</f>
        <v>+</v>
      </c>
      <c r="CJ8" s="9"/>
      <c r="CK8" s="9"/>
      <c r="CL8" s="9"/>
      <c r="CM8" s="9"/>
      <c r="CN8" s="9"/>
      <c r="CO8" s="72"/>
      <c r="CP8" s="72"/>
      <c r="CQ8" s="72"/>
      <c r="CR8" s="72"/>
      <c r="CS8" s="72" t="e">
        <f t="shared" ref="CS8:CS34" si="45">LOOKUP(BK8,$CU$4:$CU$49,$CV$4:$CV$49)</f>
        <v>#N/A</v>
      </c>
      <c r="CT8" s="63"/>
      <c r="CU8" s="63">
        <v>4</v>
      </c>
      <c r="CV8" s="91" t="s">
        <v>132</v>
      </c>
      <c r="CW8" s="63"/>
      <c r="CX8" s="63"/>
    </row>
    <row r="9" spans="2:102" x14ac:dyDescent="0.25">
      <c r="B9" s="94"/>
      <c r="C9" s="95"/>
      <c r="D9" s="87">
        <f t="shared" si="16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9">
        <f t="shared" si="17"/>
        <v>0</v>
      </c>
      <c r="AY9" s="9">
        <f t="shared" si="18"/>
        <v>0</v>
      </c>
      <c r="AZ9" s="9">
        <f t="shared" si="19"/>
        <v>0</v>
      </c>
      <c r="BA9" s="9">
        <f t="shared" si="20"/>
        <v>0</v>
      </c>
      <c r="BB9" s="9">
        <f t="shared" si="21"/>
        <v>0</v>
      </c>
      <c r="BC9" s="9">
        <f t="shared" si="22"/>
        <v>0</v>
      </c>
      <c r="BD9" s="9">
        <f t="shared" si="23"/>
        <v>0</v>
      </c>
      <c r="BE9" s="9">
        <f t="shared" si="24"/>
        <v>0</v>
      </c>
      <c r="BF9" s="9">
        <f t="shared" si="25"/>
        <v>0</v>
      </c>
      <c r="BG9" s="9">
        <f t="shared" si="26"/>
        <v>0</v>
      </c>
      <c r="BH9" s="9">
        <f t="shared" si="27"/>
        <v>0</v>
      </c>
      <c r="BI9" s="9">
        <f t="shared" si="28"/>
        <v>0</v>
      </c>
      <c r="BJ9" s="9">
        <f t="shared" si="29"/>
        <v>0</v>
      </c>
      <c r="BK9" s="9" t="str">
        <f t="shared" si="30"/>
        <v/>
      </c>
      <c r="BL9" s="9"/>
      <c r="BM9" s="9"/>
      <c r="BN9" s="9"/>
      <c r="BO9" s="9"/>
      <c r="BP9" s="9"/>
      <c r="BQ9" s="9"/>
      <c r="BR9" s="9"/>
      <c r="BS9" s="9"/>
      <c r="BT9" s="9"/>
      <c r="BU9" s="9"/>
      <c r="BV9" s="9" t="str">
        <f t="shared" si="31"/>
        <v>-</v>
      </c>
      <c r="BW9" s="9" t="str">
        <f t="shared" si="32"/>
        <v>-</v>
      </c>
      <c r="BX9" s="9" t="str">
        <f t="shared" si="33"/>
        <v>-</v>
      </c>
      <c r="BY9" s="9" t="str">
        <f t="shared" si="34"/>
        <v>-</v>
      </c>
      <c r="BZ9" s="9" t="str">
        <f t="shared" si="35"/>
        <v>-</v>
      </c>
      <c r="CA9" s="9" t="str">
        <f t="shared" si="36"/>
        <v>-</v>
      </c>
      <c r="CB9" s="9" t="str">
        <f t="shared" si="37"/>
        <v>-</v>
      </c>
      <c r="CC9" s="9" t="str">
        <f t="shared" si="38"/>
        <v>-</v>
      </c>
      <c r="CD9" s="9" t="str">
        <f t="shared" si="39"/>
        <v>o/-</v>
      </c>
      <c r="CE9" s="90" t="str">
        <f t="shared" si="40"/>
        <v>-</v>
      </c>
      <c r="CF9" s="9" t="str">
        <f t="shared" si="41"/>
        <v>-</v>
      </c>
      <c r="CG9" s="9" t="str">
        <f t="shared" si="42"/>
        <v>-</v>
      </c>
      <c r="CH9" s="9" t="str">
        <f t="shared" si="43"/>
        <v>-</v>
      </c>
      <c r="CI9" s="9" t="str">
        <f t="shared" si="44"/>
        <v>+</v>
      </c>
      <c r="CJ9" s="9"/>
      <c r="CK9" s="9"/>
      <c r="CL9" s="9"/>
      <c r="CM9" s="9"/>
      <c r="CN9" s="9"/>
      <c r="CO9" s="72"/>
      <c r="CP9" s="72"/>
      <c r="CQ9" s="72"/>
      <c r="CR9" s="72"/>
      <c r="CS9" s="72" t="e">
        <f t="shared" si="45"/>
        <v>#N/A</v>
      </c>
      <c r="CT9" s="63"/>
      <c r="CU9" s="63">
        <v>5</v>
      </c>
      <c r="CV9" s="91" t="s">
        <v>132</v>
      </c>
      <c r="CW9" s="63"/>
      <c r="CX9" s="63"/>
    </row>
    <row r="10" spans="2:102" x14ac:dyDescent="0.25">
      <c r="B10" s="94"/>
      <c r="C10" s="95"/>
      <c r="D10" s="87">
        <f t="shared" si="16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9">
        <f t="shared" si="17"/>
        <v>0</v>
      </c>
      <c r="AY10" s="9">
        <f t="shared" si="18"/>
        <v>0</v>
      </c>
      <c r="AZ10" s="9">
        <f t="shared" si="19"/>
        <v>0</v>
      </c>
      <c r="BA10" s="9">
        <f t="shared" si="20"/>
        <v>0</v>
      </c>
      <c r="BB10" s="9">
        <f t="shared" si="21"/>
        <v>0</v>
      </c>
      <c r="BC10" s="9">
        <f t="shared" si="22"/>
        <v>0</v>
      </c>
      <c r="BD10" s="9">
        <f t="shared" si="23"/>
        <v>0</v>
      </c>
      <c r="BE10" s="9">
        <f t="shared" si="24"/>
        <v>0</v>
      </c>
      <c r="BF10" s="9">
        <f t="shared" si="25"/>
        <v>0</v>
      </c>
      <c r="BG10" s="9">
        <f t="shared" si="26"/>
        <v>0</v>
      </c>
      <c r="BH10" s="9">
        <f t="shared" si="27"/>
        <v>0</v>
      </c>
      <c r="BI10" s="9">
        <f t="shared" si="28"/>
        <v>0</v>
      </c>
      <c r="BJ10" s="9">
        <f t="shared" si="29"/>
        <v>0</v>
      </c>
      <c r="BK10" s="9" t="str">
        <f t="shared" si="30"/>
        <v/>
      </c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 t="str">
        <f t="shared" si="31"/>
        <v>-</v>
      </c>
      <c r="BW10" s="9" t="str">
        <f t="shared" si="32"/>
        <v>-</v>
      </c>
      <c r="BX10" s="9" t="str">
        <f t="shared" si="33"/>
        <v>-</v>
      </c>
      <c r="BY10" s="9" t="str">
        <f t="shared" si="34"/>
        <v>-</v>
      </c>
      <c r="BZ10" s="9" t="str">
        <f t="shared" si="35"/>
        <v>-</v>
      </c>
      <c r="CA10" s="9" t="str">
        <f t="shared" si="36"/>
        <v>-</v>
      </c>
      <c r="CB10" s="9" t="str">
        <f t="shared" si="37"/>
        <v>-</v>
      </c>
      <c r="CC10" s="9" t="str">
        <f t="shared" si="38"/>
        <v>-</v>
      </c>
      <c r="CD10" s="9" t="str">
        <f t="shared" si="39"/>
        <v>o/-</v>
      </c>
      <c r="CE10" s="90" t="str">
        <f t="shared" si="40"/>
        <v>-</v>
      </c>
      <c r="CF10" s="9" t="str">
        <f t="shared" si="41"/>
        <v>-</v>
      </c>
      <c r="CG10" s="9" t="str">
        <f t="shared" si="42"/>
        <v>-</v>
      </c>
      <c r="CH10" s="9" t="str">
        <f t="shared" si="43"/>
        <v>-</v>
      </c>
      <c r="CI10" s="9" t="str">
        <f t="shared" si="44"/>
        <v>+</v>
      </c>
      <c r="CJ10" s="9"/>
      <c r="CK10" s="9"/>
      <c r="CL10" s="9"/>
      <c r="CM10" s="9"/>
      <c r="CN10" s="9"/>
      <c r="CO10" s="72"/>
      <c r="CP10" s="72"/>
      <c r="CQ10" s="72"/>
      <c r="CR10" s="72"/>
      <c r="CS10" s="72" t="e">
        <f t="shared" si="45"/>
        <v>#N/A</v>
      </c>
      <c r="CT10" s="63"/>
      <c r="CU10" s="63">
        <v>6</v>
      </c>
      <c r="CV10" s="91" t="s">
        <v>132</v>
      </c>
      <c r="CW10" s="63"/>
      <c r="CX10" s="63"/>
    </row>
    <row r="11" spans="2:102" x14ac:dyDescent="0.25">
      <c r="B11" s="94"/>
      <c r="C11" s="95"/>
      <c r="D11" s="87">
        <f t="shared" si="16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9">
        <f t="shared" si="17"/>
        <v>0</v>
      </c>
      <c r="AY11" s="9">
        <f t="shared" si="18"/>
        <v>0</v>
      </c>
      <c r="AZ11" s="9">
        <f t="shared" si="19"/>
        <v>0</v>
      </c>
      <c r="BA11" s="9">
        <f t="shared" si="20"/>
        <v>0</v>
      </c>
      <c r="BB11" s="9">
        <f t="shared" si="21"/>
        <v>0</v>
      </c>
      <c r="BC11" s="9">
        <f t="shared" si="22"/>
        <v>0</v>
      </c>
      <c r="BD11" s="9">
        <f t="shared" si="23"/>
        <v>0</v>
      </c>
      <c r="BE11" s="9">
        <f t="shared" si="24"/>
        <v>0</v>
      </c>
      <c r="BF11" s="9">
        <f t="shared" si="25"/>
        <v>0</v>
      </c>
      <c r="BG11" s="9">
        <f t="shared" si="26"/>
        <v>0</v>
      </c>
      <c r="BH11" s="9">
        <f t="shared" si="27"/>
        <v>0</v>
      </c>
      <c r="BI11" s="9">
        <f t="shared" si="28"/>
        <v>0</v>
      </c>
      <c r="BJ11" s="9">
        <f t="shared" si="29"/>
        <v>0</v>
      </c>
      <c r="BK11" s="9" t="str">
        <f t="shared" si="30"/>
        <v/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 t="str">
        <f t="shared" si="31"/>
        <v>-</v>
      </c>
      <c r="BW11" s="9" t="str">
        <f t="shared" si="32"/>
        <v>-</v>
      </c>
      <c r="BX11" s="9" t="str">
        <f t="shared" si="33"/>
        <v>-</v>
      </c>
      <c r="BY11" s="9" t="str">
        <f t="shared" si="34"/>
        <v>-</v>
      </c>
      <c r="BZ11" s="9" t="str">
        <f t="shared" si="35"/>
        <v>-</v>
      </c>
      <c r="CA11" s="9" t="str">
        <f t="shared" si="36"/>
        <v>-</v>
      </c>
      <c r="CB11" s="9" t="str">
        <f t="shared" si="37"/>
        <v>-</v>
      </c>
      <c r="CC11" s="9" t="str">
        <f t="shared" si="38"/>
        <v>-</v>
      </c>
      <c r="CD11" s="9" t="str">
        <f t="shared" si="39"/>
        <v>o/-</v>
      </c>
      <c r="CE11" s="90" t="str">
        <f t="shared" si="40"/>
        <v>-</v>
      </c>
      <c r="CF11" s="9" t="str">
        <f t="shared" si="41"/>
        <v>-</v>
      </c>
      <c r="CG11" s="9" t="str">
        <f t="shared" si="42"/>
        <v>-</v>
      </c>
      <c r="CH11" s="9" t="str">
        <f t="shared" si="43"/>
        <v>-</v>
      </c>
      <c r="CI11" s="9" t="str">
        <f t="shared" si="44"/>
        <v>+</v>
      </c>
      <c r="CJ11" s="9"/>
      <c r="CK11" s="9"/>
      <c r="CL11" s="9"/>
      <c r="CM11" s="9"/>
      <c r="CN11" s="9"/>
      <c r="CO11" s="72"/>
      <c r="CP11" s="72"/>
      <c r="CQ11" s="72"/>
      <c r="CR11" s="72"/>
      <c r="CS11" s="72" t="e">
        <f t="shared" si="45"/>
        <v>#N/A</v>
      </c>
      <c r="CT11" s="63"/>
      <c r="CU11" s="63">
        <v>7</v>
      </c>
      <c r="CV11" s="91" t="s">
        <v>132</v>
      </c>
      <c r="CW11" s="63"/>
      <c r="CX11" s="63"/>
    </row>
    <row r="12" spans="2:102" x14ac:dyDescent="0.25">
      <c r="B12" s="94"/>
      <c r="C12" s="95"/>
      <c r="D12" s="87">
        <f t="shared" si="16"/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9">
        <f t="shared" si="17"/>
        <v>0</v>
      </c>
      <c r="AY12" s="9">
        <f t="shared" si="18"/>
        <v>0</v>
      </c>
      <c r="AZ12" s="9">
        <f t="shared" si="19"/>
        <v>0</v>
      </c>
      <c r="BA12" s="9">
        <f t="shared" si="20"/>
        <v>0</v>
      </c>
      <c r="BB12" s="9">
        <f t="shared" si="21"/>
        <v>0</v>
      </c>
      <c r="BC12" s="9">
        <f t="shared" si="22"/>
        <v>0</v>
      </c>
      <c r="BD12" s="9">
        <f t="shared" si="23"/>
        <v>0</v>
      </c>
      <c r="BE12" s="9">
        <f t="shared" si="24"/>
        <v>0</v>
      </c>
      <c r="BF12" s="9">
        <f t="shared" si="25"/>
        <v>0</v>
      </c>
      <c r="BG12" s="9">
        <f t="shared" si="26"/>
        <v>0</v>
      </c>
      <c r="BH12" s="9">
        <f t="shared" si="27"/>
        <v>0</v>
      </c>
      <c r="BI12" s="9">
        <f t="shared" si="28"/>
        <v>0</v>
      </c>
      <c r="BJ12" s="9">
        <f t="shared" si="29"/>
        <v>0</v>
      </c>
      <c r="BK12" s="9" t="str">
        <f t="shared" si="30"/>
        <v/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 t="str">
        <f t="shared" si="31"/>
        <v>-</v>
      </c>
      <c r="BW12" s="9" t="str">
        <f t="shared" si="32"/>
        <v>-</v>
      </c>
      <c r="BX12" s="9" t="str">
        <f t="shared" si="33"/>
        <v>-</v>
      </c>
      <c r="BY12" s="9" t="str">
        <f t="shared" si="34"/>
        <v>-</v>
      </c>
      <c r="BZ12" s="9" t="str">
        <f t="shared" si="35"/>
        <v>-</v>
      </c>
      <c r="CA12" s="9" t="str">
        <f t="shared" si="36"/>
        <v>-</v>
      </c>
      <c r="CB12" s="9" t="str">
        <f t="shared" si="37"/>
        <v>-</v>
      </c>
      <c r="CC12" s="9" t="str">
        <f t="shared" si="38"/>
        <v>-</v>
      </c>
      <c r="CD12" s="9" t="str">
        <f t="shared" si="39"/>
        <v>o/-</v>
      </c>
      <c r="CE12" s="90" t="str">
        <f t="shared" si="40"/>
        <v>-</v>
      </c>
      <c r="CF12" s="9" t="str">
        <f t="shared" si="41"/>
        <v>-</v>
      </c>
      <c r="CG12" s="9" t="str">
        <f t="shared" si="42"/>
        <v>-</v>
      </c>
      <c r="CH12" s="9" t="str">
        <f t="shared" si="43"/>
        <v>-</v>
      </c>
      <c r="CI12" s="9" t="str">
        <f t="shared" si="44"/>
        <v>+</v>
      </c>
      <c r="CJ12" s="9"/>
      <c r="CK12" s="9"/>
      <c r="CL12" s="9"/>
      <c r="CM12" s="9"/>
      <c r="CN12" s="9"/>
      <c r="CO12" s="72"/>
      <c r="CP12" s="72"/>
      <c r="CQ12" s="72"/>
      <c r="CR12" s="72"/>
      <c r="CS12" s="72" t="e">
        <f t="shared" si="45"/>
        <v>#N/A</v>
      </c>
      <c r="CT12" s="63"/>
      <c r="CU12" s="63">
        <v>8</v>
      </c>
      <c r="CV12" s="91" t="s">
        <v>132</v>
      </c>
      <c r="CW12" s="63"/>
      <c r="CX12" s="63"/>
    </row>
    <row r="13" spans="2:102" x14ac:dyDescent="0.25">
      <c r="B13" s="94"/>
      <c r="C13" s="95"/>
      <c r="D13" s="87">
        <f t="shared" si="16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9">
        <f t="shared" si="17"/>
        <v>0</v>
      </c>
      <c r="AY13" s="9">
        <f t="shared" si="18"/>
        <v>0</v>
      </c>
      <c r="AZ13" s="9">
        <f t="shared" si="19"/>
        <v>0</v>
      </c>
      <c r="BA13" s="9">
        <f t="shared" si="20"/>
        <v>0</v>
      </c>
      <c r="BB13" s="9">
        <f t="shared" si="21"/>
        <v>0</v>
      </c>
      <c r="BC13" s="9">
        <f t="shared" si="22"/>
        <v>0</v>
      </c>
      <c r="BD13" s="9">
        <f t="shared" si="23"/>
        <v>0</v>
      </c>
      <c r="BE13" s="9">
        <f t="shared" si="24"/>
        <v>0</v>
      </c>
      <c r="BF13" s="9">
        <f t="shared" si="25"/>
        <v>0</v>
      </c>
      <c r="BG13" s="9">
        <f t="shared" si="26"/>
        <v>0</v>
      </c>
      <c r="BH13" s="9">
        <f t="shared" si="27"/>
        <v>0</v>
      </c>
      <c r="BI13" s="9">
        <f t="shared" si="28"/>
        <v>0</v>
      </c>
      <c r="BJ13" s="9">
        <f t="shared" si="29"/>
        <v>0</v>
      </c>
      <c r="BK13" s="9" t="str">
        <f t="shared" si="30"/>
        <v/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 t="str">
        <f t="shared" si="31"/>
        <v>-</v>
      </c>
      <c r="BW13" s="9" t="str">
        <f t="shared" si="32"/>
        <v>-</v>
      </c>
      <c r="BX13" s="9" t="str">
        <f t="shared" si="33"/>
        <v>-</v>
      </c>
      <c r="BY13" s="9" t="str">
        <f t="shared" si="34"/>
        <v>-</v>
      </c>
      <c r="BZ13" s="9" t="str">
        <f t="shared" si="35"/>
        <v>-</v>
      </c>
      <c r="CA13" s="9" t="str">
        <f t="shared" si="36"/>
        <v>-</v>
      </c>
      <c r="CB13" s="9" t="str">
        <f t="shared" si="37"/>
        <v>-</v>
      </c>
      <c r="CC13" s="9" t="str">
        <f t="shared" si="38"/>
        <v>-</v>
      </c>
      <c r="CD13" s="9" t="str">
        <f t="shared" si="39"/>
        <v>o/-</v>
      </c>
      <c r="CE13" s="90" t="str">
        <f t="shared" si="40"/>
        <v>-</v>
      </c>
      <c r="CF13" s="9" t="str">
        <f t="shared" si="41"/>
        <v>-</v>
      </c>
      <c r="CG13" s="9" t="str">
        <f t="shared" si="42"/>
        <v>-</v>
      </c>
      <c r="CH13" s="9" t="str">
        <f t="shared" si="43"/>
        <v>-</v>
      </c>
      <c r="CI13" s="9" t="str">
        <f t="shared" si="44"/>
        <v>+</v>
      </c>
      <c r="CJ13" s="9"/>
      <c r="CK13" s="9"/>
      <c r="CL13" s="9"/>
      <c r="CM13" s="9"/>
      <c r="CN13" s="9"/>
      <c r="CO13" s="72"/>
      <c r="CP13" s="72"/>
      <c r="CQ13" s="72"/>
      <c r="CR13" s="72"/>
      <c r="CS13" s="72" t="e">
        <f t="shared" si="45"/>
        <v>#N/A</v>
      </c>
      <c r="CT13" s="63"/>
      <c r="CU13" s="63">
        <v>9</v>
      </c>
      <c r="CV13" s="91" t="s">
        <v>132</v>
      </c>
      <c r="CW13" s="63"/>
      <c r="CX13" s="63"/>
    </row>
    <row r="14" spans="2:102" x14ac:dyDescent="0.25">
      <c r="B14" s="94"/>
      <c r="C14" s="95"/>
      <c r="D14" s="87">
        <f t="shared" si="16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9">
        <f t="shared" si="17"/>
        <v>0</v>
      </c>
      <c r="AY14" s="9">
        <f t="shared" si="18"/>
        <v>0</v>
      </c>
      <c r="AZ14" s="9">
        <f t="shared" si="19"/>
        <v>0</v>
      </c>
      <c r="BA14" s="9">
        <f t="shared" si="20"/>
        <v>0</v>
      </c>
      <c r="BB14" s="9">
        <f t="shared" si="21"/>
        <v>0</v>
      </c>
      <c r="BC14" s="9">
        <f t="shared" si="22"/>
        <v>0</v>
      </c>
      <c r="BD14" s="9">
        <f t="shared" si="23"/>
        <v>0</v>
      </c>
      <c r="BE14" s="9">
        <f t="shared" si="24"/>
        <v>0</v>
      </c>
      <c r="BF14" s="9">
        <f t="shared" si="25"/>
        <v>0</v>
      </c>
      <c r="BG14" s="9">
        <f t="shared" si="26"/>
        <v>0</v>
      </c>
      <c r="BH14" s="9">
        <f t="shared" si="27"/>
        <v>0</v>
      </c>
      <c r="BI14" s="9">
        <f t="shared" si="28"/>
        <v>0</v>
      </c>
      <c r="BJ14" s="9">
        <f t="shared" si="29"/>
        <v>0</v>
      </c>
      <c r="BK14" s="9" t="str">
        <f t="shared" si="30"/>
        <v/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 t="str">
        <f t="shared" si="31"/>
        <v>-</v>
      </c>
      <c r="BW14" s="9" t="str">
        <f t="shared" si="32"/>
        <v>-</v>
      </c>
      <c r="BX14" s="9" t="str">
        <f t="shared" si="33"/>
        <v>-</v>
      </c>
      <c r="BY14" s="9" t="str">
        <f t="shared" si="34"/>
        <v>-</v>
      </c>
      <c r="BZ14" s="9" t="str">
        <f t="shared" si="35"/>
        <v>-</v>
      </c>
      <c r="CA14" s="9" t="str">
        <f t="shared" si="36"/>
        <v>-</v>
      </c>
      <c r="CB14" s="9" t="str">
        <f t="shared" si="37"/>
        <v>-</v>
      </c>
      <c r="CC14" s="9" t="str">
        <f t="shared" si="38"/>
        <v>-</v>
      </c>
      <c r="CD14" s="9" t="str">
        <f t="shared" si="39"/>
        <v>o/-</v>
      </c>
      <c r="CE14" s="90" t="str">
        <f t="shared" si="40"/>
        <v>-</v>
      </c>
      <c r="CF14" s="9" t="str">
        <f t="shared" si="41"/>
        <v>-</v>
      </c>
      <c r="CG14" s="9" t="str">
        <f t="shared" si="42"/>
        <v>-</v>
      </c>
      <c r="CH14" s="9" t="str">
        <f t="shared" si="43"/>
        <v>-</v>
      </c>
      <c r="CI14" s="9" t="str">
        <f t="shared" si="44"/>
        <v>+</v>
      </c>
      <c r="CJ14" s="9"/>
      <c r="CK14" s="9"/>
      <c r="CL14" s="9"/>
      <c r="CM14" s="9"/>
      <c r="CN14" s="9"/>
      <c r="CO14" s="72"/>
      <c r="CP14" s="72"/>
      <c r="CQ14" s="72"/>
      <c r="CR14" s="72"/>
      <c r="CS14" s="72" t="e">
        <f t="shared" si="45"/>
        <v>#N/A</v>
      </c>
      <c r="CT14" s="63"/>
      <c r="CU14" s="63">
        <v>10</v>
      </c>
      <c r="CV14" s="91" t="s">
        <v>132</v>
      </c>
      <c r="CW14" s="63"/>
      <c r="CX14" s="63"/>
    </row>
    <row r="15" spans="2:102" x14ac:dyDescent="0.25">
      <c r="B15" s="94"/>
      <c r="C15" s="95"/>
      <c r="D15" s="87">
        <f t="shared" si="16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9">
        <f t="shared" si="17"/>
        <v>0</v>
      </c>
      <c r="AY15" s="9">
        <f t="shared" si="18"/>
        <v>0</v>
      </c>
      <c r="AZ15" s="9">
        <f t="shared" si="19"/>
        <v>0</v>
      </c>
      <c r="BA15" s="9">
        <f t="shared" si="20"/>
        <v>0</v>
      </c>
      <c r="BB15" s="9">
        <f t="shared" si="21"/>
        <v>0</v>
      </c>
      <c r="BC15" s="9">
        <f t="shared" si="22"/>
        <v>0</v>
      </c>
      <c r="BD15" s="9">
        <f t="shared" si="23"/>
        <v>0</v>
      </c>
      <c r="BE15" s="9">
        <f t="shared" si="24"/>
        <v>0</v>
      </c>
      <c r="BF15" s="9">
        <f t="shared" si="25"/>
        <v>0</v>
      </c>
      <c r="BG15" s="9">
        <f t="shared" si="26"/>
        <v>0</v>
      </c>
      <c r="BH15" s="9">
        <f t="shared" si="27"/>
        <v>0</v>
      </c>
      <c r="BI15" s="9">
        <f t="shared" si="28"/>
        <v>0</v>
      </c>
      <c r="BJ15" s="9">
        <f t="shared" si="29"/>
        <v>0</v>
      </c>
      <c r="BK15" s="9" t="str">
        <f t="shared" si="30"/>
        <v/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 t="str">
        <f t="shared" si="31"/>
        <v>-</v>
      </c>
      <c r="BW15" s="9" t="str">
        <f t="shared" si="32"/>
        <v>-</v>
      </c>
      <c r="BX15" s="9" t="str">
        <f t="shared" si="33"/>
        <v>-</v>
      </c>
      <c r="BY15" s="9" t="str">
        <f t="shared" si="34"/>
        <v>-</v>
      </c>
      <c r="BZ15" s="9" t="str">
        <f t="shared" si="35"/>
        <v>-</v>
      </c>
      <c r="CA15" s="9" t="str">
        <f t="shared" si="36"/>
        <v>-</v>
      </c>
      <c r="CB15" s="9" t="str">
        <f t="shared" si="37"/>
        <v>-</v>
      </c>
      <c r="CC15" s="9" t="str">
        <f t="shared" si="38"/>
        <v>-</v>
      </c>
      <c r="CD15" s="9" t="str">
        <f t="shared" si="39"/>
        <v>o/-</v>
      </c>
      <c r="CE15" s="90" t="str">
        <f t="shared" si="40"/>
        <v>-</v>
      </c>
      <c r="CF15" s="9" t="str">
        <f t="shared" si="41"/>
        <v>-</v>
      </c>
      <c r="CG15" s="9" t="str">
        <f t="shared" si="42"/>
        <v>-</v>
      </c>
      <c r="CH15" s="9" t="str">
        <f t="shared" si="43"/>
        <v>-</v>
      </c>
      <c r="CI15" s="9" t="str">
        <f t="shared" si="44"/>
        <v>+</v>
      </c>
      <c r="CJ15" s="9"/>
      <c r="CK15" s="9"/>
      <c r="CL15" s="9"/>
      <c r="CM15" s="9"/>
      <c r="CN15" s="9"/>
      <c r="CO15" s="72"/>
      <c r="CP15" s="72"/>
      <c r="CQ15" s="72"/>
      <c r="CR15" s="72"/>
      <c r="CS15" s="72" t="e">
        <f t="shared" si="45"/>
        <v>#N/A</v>
      </c>
      <c r="CT15" s="63"/>
      <c r="CU15" s="63">
        <v>11</v>
      </c>
      <c r="CV15" s="91" t="s">
        <v>132</v>
      </c>
      <c r="CW15" s="63"/>
      <c r="CX15" s="63"/>
    </row>
    <row r="16" spans="2:102" x14ac:dyDescent="0.25">
      <c r="B16" s="94"/>
      <c r="C16" s="95"/>
      <c r="D16" s="87">
        <f t="shared" si="16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9">
        <f t="shared" si="17"/>
        <v>0</v>
      </c>
      <c r="AY16" s="9">
        <f t="shared" si="18"/>
        <v>0</v>
      </c>
      <c r="AZ16" s="9">
        <f t="shared" si="19"/>
        <v>0</v>
      </c>
      <c r="BA16" s="9">
        <f t="shared" si="20"/>
        <v>0</v>
      </c>
      <c r="BB16" s="9">
        <f t="shared" si="21"/>
        <v>0</v>
      </c>
      <c r="BC16" s="9">
        <f t="shared" si="22"/>
        <v>0</v>
      </c>
      <c r="BD16" s="9">
        <f t="shared" si="23"/>
        <v>0</v>
      </c>
      <c r="BE16" s="9">
        <f t="shared" si="24"/>
        <v>0</v>
      </c>
      <c r="BF16" s="9">
        <f t="shared" si="25"/>
        <v>0</v>
      </c>
      <c r="BG16" s="9">
        <f t="shared" si="26"/>
        <v>0</v>
      </c>
      <c r="BH16" s="9">
        <f t="shared" si="27"/>
        <v>0</v>
      </c>
      <c r="BI16" s="9">
        <f t="shared" si="28"/>
        <v>0</v>
      </c>
      <c r="BJ16" s="9">
        <f t="shared" si="29"/>
        <v>0</v>
      </c>
      <c r="BK16" s="9" t="str">
        <f t="shared" si="30"/>
        <v/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 t="str">
        <f t="shared" si="31"/>
        <v>-</v>
      </c>
      <c r="BW16" s="9" t="str">
        <f t="shared" si="32"/>
        <v>-</v>
      </c>
      <c r="BX16" s="9" t="str">
        <f t="shared" si="33"/>
        <v>-</v>
      </c>
      <c r="BY16" s="9" t="str">
        <f t="shared" si="34"/>
        <v>-</v>
      </c>
      <c r="BZ16" s="9" t="str">
        <f t="shared" si="35"/>
        <v>-</v>
      </c>
      <c r="CA16" s="9" t="str">
        <f t="shared" si="36"/>
        <v>-</v>
      </c>
      <c r="CB16" s="9" t="str">
        <f t="shared" si="37"/>
        <v>-</v>
      </c>
      <c r="CC16" s="9" t="str">
        <f t="shared" si="38"/>
        <v>-</v>
      </c>
      <c r="CD16" s="9" t="str">
        <f t="shared" si="39"/>
        <v>o/-</v>
      </c>
      <c r="CE16" s="90" t="str">
        <f t="shared" si="40"/>
        <v>-</v>
      </c>
      <c r="CF16" s="9" t="str">
        <f t="shared" si="41"/>
        <v>-</v>
      </c>
      <c r="CG16" s="9" t="str">
        <f t="shared" si="42"/>
        <v>-</v>
      </c>
      <c r="CH16" s="9" t="str">
        <f t="shared" si="43"/>
        <v>-</v>
      </c>
      <c r="CI16" s="9" t="str">
        <f t="shared" si="44"/>
        <v>+</v>
      </c>
      <c r="CJ16" s="9"/>
      <c r="CK16" s="9"/>
      <c r="CL16" s="9"/>
      <c r="CM16" s="9"/>
      <c r="CN16" s="9"/>
      <c r="CO16" s="72"/>
      <c r="CP16" s="72"/>
      <c r="CQ16" s="72"/>
      <c r="CR16" s="72"/>
      <c r="CS16" s="72" t="e">
        <f t="shared" si="45"/>
        <v>#N/A</v>
      </c>
      <c r="CT16" s="63"/>
      <c r="CU16" s="63">
        <v>12</v>
      </c>
      <c r="CV16" s="91" t="s">
        <v>132</v>
      </c>
      <c r="CW16" s="63"/>
      <c r="CX16" s="63"/>
    </row>
    <row r="17" spans="2:102" x14ac:dyDescent="0.25">
      <c r="B17" s="94"/>
      <c r="C17" s="95"/>
      <c r="D17" s="87">
        <f t="shared" si="16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9">
        <f t="shared" si="17"/>
        <v>0</v>
      </c>
      <c r="AY17" s="9">
        <f t="shared" si="18"/>
        <v>0</v>
      </c>
      <c r="AZ17" s="9">
        <f t="shared" si="19"/>
        <v>0</v>
      </c>
      <c r="BA17" s="9">
        <f t="shared" si="20"/>
        <v>0</v>
      </c>
      <c r="BB17" s="9">
        <f t="shared" si="21"/>
        <v>0</v>
      </c>
      <c r="BC17" s="9">
        <f t="shared" si="22"/>
        <v>0</v>
      </c>
      <c r="BD17" s="9">
        <f t="shared" si="23"/>
        <v>0</v>
      </c>
      <c r="BE17" s="9">
        <f t="shared" si="24"/>
        <v>0</v>
      </c>
      <c r="BF17" s="9">
        <f t="shared" si="25"/>
        <v>0</v>
      </c>
      <c r="BG17" s="9">
        <f t="shared" si="26"/>
        <v>0</v>
      </c>
      <c r="BH17" s="9">
        <f t="shared" si="27"/>
        <v>0</v>
      </c>
      <c r="BI17" s="9">
        <f t="shared" si="28"/>
        <v>0</v>
      </c>
      <c r="BJ17" s="9">
        <f t="shared" si="29"/>
        <v>0</v>
      </c>
      <c r="BK17" s="9" t="str">
        <f t="shared" si="30"/>
        <v/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 t="str">
        <f t="shared" si="31"/>
        <v>-</v>
      </c>
      <c r="BW17" s="9" t="str">
        <f t="shared" si="32"/>
        <v>-</v>
      </c>
      <c r="BX17" s="9" t="str">
        <f t="shared" si="33"/>
        <v>-</v>
      </c>
      <c r="BY17" s="9" t="str">
        <f t="shared" si="34"/>
        <v>-</v>
      </c>
      <c r="BZ17" s="9" t="str">
        <f t="shared" si="35"/>
        <v>-</v>
      </c>
      <c r="CA17" s="9" t="str">
        <f t="shared" si="36"/>
        <v>-</v>
      </c>
      <c r="CB17" s="9" t="str">
        <f t="shared" si="37"/>
        <v>-</v>
      </c>
      <c r="CC17" s="9" t="str">
        <f t="shared" si="38"/>
        <v>-</v>
      </c>
      <c r="CD17" s="9" t="str">
        <f t="shared" si="39"/>
        <v>o/-</v>
      </c>
      <c r="CE17" s="90" t="str">
        <f t="shared" si="40"/>
        <v>-</v>
      </c>
      <c r="CF17" s="9" t="str">
        <f t="shared" si="41"/>
        <v>-</v>
      </c>
      <c r="CG17" s="9" t="str">
        <f t="shared" si="42"/>
        <v>-</v>
      </c>
      <c r="CH17" s="9" t="str">
        <f t="shared" si="43"/>
        <v>-</v>
      </c>
      <c r="CI17" s="9" t="str">
        <f t="shared" si="44"/>
        <v>+</v>
      </c>
      <c r="CJ17" s="9"/>
      <c r="CK17" s="9"/>
      <c r="CL17" s="9"/>
      <c r="CM17" s="9"/>
      <c r="CN17" s="9"/>
      <c r="CO17" s="72"/>
      <c r="CP17" s="72"/>
      <c r="CQ17" s="72"/>
      <c r="CR17" s="72"/>
      <c r="CS17" s="72" t="e">
        <f t="shared" si="45"/>
        <v>#N/A</v>
      </c>
      <c r="CT17" s="63"/>
      <c r="CU17" s="63">
        <v>13</v>
      </c>
      <c r="CV17" s="91" t="s">
        <v>132</v>
      </c>
      <c r="CW17" s="63"/>
      <c r="CX17" s="63"/>
    </row>
    <row r="18" spans="2:102" x14ac:dyDescent="0.25">
      <c r="B18" s="94"/>
      <c r="C18" s="95"/>
      <c r="D18" s="87">
        <f t="shared" si="16"/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9">
        <f t="shared" si="17"/>
        <v>0</v>
      </c>
      <c r="AY18" s="9">
        <f t="shared" si="18"/>
        <v>0</v>
      </c>
      <c r="AZ18" s="9">
        <f t="shared" si="19"/>
        <v>0</v>
      </c>
      <c r="BA18" s="9">
        <f t="shared" si="20"/>
        <v>0</v>
      </c>
      <c r="BB18" s="9">
        <f t="shared" si="21"/>
        <v>0</v>
      </c>
      <c r="BC18" s="9">
        <f t="shared" si="22"/>
        <v>0</v>
      </c>
      <c r="BD18" s="9">
        <f t="shared" si="23"/>
        <v>0</v>
      </c>
      <c r="BE18" s="9">
        <f t="shared" si="24"/>
        <v>0</v>
      </c>
      <c r="BF18" s="9">
        <f t="shared" si="25"/>
        <v>0</v>
      </c>
      <c r="BG18" s="9">
        <f t="shared" si="26"/>
        <v>0</v>
      </c>
      <c r="BH18" s="9">
        <f t="shared" si="27"/>
        <v>0</v>
      </c>
      <c r="BI18" s="9">
        <f t="shared" si="28"/>
        <v>0</v>
      </c>
      <c r="BJ18" s="9">
        <f t="shared" si="29"/>
        <v>0</v>
      </c>
      <c r="BK18" s="9" t="str">
        <f t="shared" si="30"/>
        <v/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 t="str">
        <f t="shared" si="31"/>
        <v>-</v>
      </c>
      <c r="BW18" s="9" t="str">
        <f t="shared" si="32"/>
        <v>-</v>
      </c>
      <c r="BX18" s="9" t="str">
        <f t="shared" si="33"/>
        <v>-</v>
      </c>
      <c r="BY18" s="9" t="str">
        <f t="shared" si="34"/>
        <v>-</v>
      </c>
      <c r="BZ18" s="9" t="str">
        <f t="shared" si="35"/>
        <v>-</v>
      </c>
      <c r="CA18" s="9" t="str">
        <f t="shared" si="36"/>
        <v>-</v>
      </c>
      <c r="CB18" s="9" t="str">
        <f t="shared" si="37"/>
        <v>-</v>
      </c>
      <c r="CC18" s="9" t="str">
        <f t="shared" si="38"/>
        <v>-</v>
      </c>
      <c r="CD18" s="9" t="str">
        <f t="shared" si="39"/>
        <v>o/-</v>
      </c>
      <c r="CE18" s="90" t="str">
        <f t="shared" si="40"/>
        <v>-</v>
      </c>
      <c r="CF18" s="9" t="str">
        <f t="shared" si="41"/>
        <v>-</v>
      </c>
      <c r="CG18" s="9" t="str">
        <f t="shared" si="42"/>
        <v>-</v>
      </c>
      <c r="CH18" s="9" t="str">
        <f t="shared" si="43"/>
        <v>-</v>
      </c>
      <c r="CI18" s="9" t="str">
        <f t="shared" si="44"/>
        <v>+</v>
      </c>
      <c r="CJ18" s="9"/>
      <c r="CK18" s="9"/>
      <c r="CL18" s="9"/>
      <c r="CM18" s="9"/>
      <c r="CN18" s="9"/>
      <c r="CO18" s="72"/>
      <c r="CP18" s="72"/>
      <c r="CQ18" s="72"/>
      <c r="CR18" s="72"/>
      <c r="CS18" s="72" t="e">
        <f t="shared" si="45"/>
        <v>#N/A</v>
      </c>
      <c r="CT18" s="63"/>
      <c r="CU18" s="63">
        <v>14</v>
      </c>
      <c r="CV18" s="91" t="s">
        <v>132</v>
      </c>
      <c r="CW18" s="63"/>
      <c r="CX18" s="63"/>
    </row>
    <row r="19" spans="2:102" x14ac:dyDescent="0.25">
      <c r="B19" s="94"/>
      <c r="C19" s="95"/>
      <c r="D19" s="87">
        <f t="shared" si="16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9">
        <f t="shared" si="17"/>
        <v>0</v>
      </c>
      <c r="AY19" s="9">
        <f t="shared" si="18"/>
        <v>0</v>
      </c>
      <c r="AZ19" s="9">
        <f t="shared" si="19"/>
        <v>0</v>
      </c>
      <c r="BA19" s="9">
        <f t="shared" si="20"/>
        <v>0</v>
      </c>
      <c r="BB19" s="9">
        <f t="shared" si="21"/>
        <v>0</v>
      </c>
      <c r="BC19" s="9">
        <f t="shared" si="22"/>
        <v>0</v>
      </c>
      <c r="BD19" s="9">
        <f t="shared" si="23"/>
        <v>0</v>
      </c>
      <c r="BE19" s="9">
        <f t="shared" si="24"/>
        <v>0</v>
      </c>
      <c r="BF19" s="9">
        <f t="shared" si="25"/>
        <v>0</v>
      </c>
      <c r="BG19" s="9">
        <f t="shared" si="26"/>
        <v>0</v>
      </c>
      <c r="BH19" s="9">
        <f t="shared" si="27"/>
        <v>0</v>
      </c>
      <c r="BI19" s="9">
        <f t="shared" si="28"/>
        <v>0</v>
      </c>
      <c r="BJ19" s="9">
        <f t="shared" si="29"/>
        <v>0</v>
      </c>
      <c r="BK19" s="9" t="str">
        <f t="shared" si="30"/>
        <v/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 t="str">
        <f t="shared" si="31"/>
        <v>-</v>
      </c>
      <c r="BW19" s="9" t="str">
        <f t="shared" si="32"/>
        <v>-</v>
      </c>
      <c r="BX19" s="9" t="str">
        <f t="shared" si="33"/>
        <v>-</v>
      </c>
      <c r="BY19" s="9" t="str">
        <f t="shared" si="34"/>
        <v>-</v>
      </c>
      <c r="BZ19" s="9" t="str">
        <f t="shared" si="35"/>
        <v>-</v>
      </c>
      <c r="CA19" s="9" t="str">
        <f t="shared" si="36"/>
        <v>-</v>
      </c>
      <c r="CB19" s="9" t="str">
        <f t="shared" si="37"/>
        <v>-</v>
      </c>
      <c r="CC19" s="9" t="str">
        <f t="shared" si="38"/>
        <v>-</v>
      </c>
      <c r="CD19" s="9" t="str">
        <f t="shared" si="39"/>
        <v>o/-</v>
      </c>
      <c r="CE19" s="90" t="str">
        <f t="shared" si="40"/>
        <v>-</v>
      </c>
      <c r="CF19" s="9" t="str">
        <f t="shared" si="41"/>
        <v>-</v>
      </c>
      <c r="CG19" s="9" t="str">
        <f t="shared" si="42"/>
        <v>-</v>
      </c>
      <c r="CH19" s="9" t="str">
        <f t="shared" si="43"/>
        <v>-</v>
      </c>
      <c r="CI19" s="9" t="str">
        <f t="shared" si="44"/>
        <v>+</v>
      </c>
      <c r="CJ19" s="9"/>
      <c r="CK19" s="9"/>
      <c r="CL19" s="9"/>
      <c r="CM19" s="9"/>
      <c r="CN19" s="9"/>
      <c r="CO19" s="72"/>
      <c r="CP19" s="72"/>
      <c r="CQ19" s="72"/>
      <c r="CR19" s="72"/>
      <c r="CS19" s="72" t="e">
        <f t="shared" si="45"/>
        <v>#N/A</v>
      </c>
      <c r="CT19" s="63"/>
      <c r="CU19" s="63">
        <v>15</v>
      </c>
      <c r="CV19" s="91" t="s">
        <v>132</v>
      </c>
      <c r="CW19" s="63"/>
      <c r="CX19" s="63"/>
    </row>
    <row r="20" spans="2:102" x14ac:dyDescent="0.25">
      <c r="B20" s="94"/>
      <c r="C20" s="95"/>
      <c r="D20" s="87">
        <f t="shared" si="16"/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9">
        <f t="shared" si="17"/>
        <v>0</v>
      </c>
      <c r="AY20" s="9">
        <f t="shared" si="18"/>
        <v>0</v>
      </c>
      <c r="AZ20" s="9">
        <f t="shared" si="19"/>
        <v>0</v>
      </c>
      <c r="BA20" s="9">
        <f t="shared" si="20"/>
        <v>0</v>
      </c>
      <c r="BB20" s="9">
        <f t="shared" si="21"/>
        <v>0</v>
      </c>
      <c r="BC20" s="9">
        <f t="shared" si="22"/>
        <v>0</v>
      </c>
      <c r="BD20" s="9">
        <f t="shared" si="23"/>
        <v>0</v>
      </c>
      <c r="BE20" s="9">
        <f t="shared" si="24"/>
        <v>0</v>
      </c>
      <c r="BF20" s="9">
        <f t="shared" si="25"/>
        <v>0</v>
      </c>
      <c r="BG20" s="9">
        <f t="shared" si="26"/>
        <v>0</v>
      </c>
      <c r="BH20" s="9">
        <f t="shared" si="27"/>
        <v>0</v>
      </c>
      <c r="BI20" s="9">
        <f t="shared" si="28"/>
        <v>0</v>
      </c>
      <c r="BJ20" s="9">
        <f t="shared" si="29"/>
        <v>0</v>
      </c>
      <c r="BK20" s="9" t="str">
        <f t="shared" si="30"/>
        <v/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 t="str">
        <f t="shared" si="31"/>
        <v>-</v>
      </c>
      <c r="BW20" s="9" t="str">
        <f t="shared" si="32"/>
        <v>-</v>
      </c>
      <c r="BX20" s="9" t="str">
        <f t="shared" si="33"/>
        <v>-</v>
      </c>
      <c r="BY20" s="9" t="str">
        <f t="shared" si="34"/>
        <v>-</v>
      </c>
      <c r="BZ20" s="9" t="str">
        <f t="shared" si="35"/>
        <v>-</v>
      </c>
      <c r="CA20" s="9" t="str">
        <f t="shared" si="36"/>
        <v>-</v>
      </c>
      <c r="CB20" s="9" t="str">
        <f t="shared" si="37"/>
        <v>-</v>
      </c>
      <c r="CC20" s="9" t="str">
        <f t="shared" si="38"/>
        <v>-</v>
      </c>
      <c r="CD20" s="9" t="str">
        <f t="shared" si="39"/>
        <v>o/-</v>
      </c>
      <c r="CE20" s="90" t="str">
        <f t="shared" si="40"/>
        <v>-</v>
      </c>
      <c r="CF20" s="9" t="str">
        <f t="shared" si="41"/>
        <v>-</v>
      </c>
      <c r="CG20" s="9" t="str">
        <f t="shared" si="42"/>
        <v>-</v>
      </c>
      <c r="CH20" s="9" t="str">
        <f t="shared" si="43"/>
        <v>-</v>
      </c>
      <c r="CI20" s="9" t="str">
        <f t="shared" si="44"/>
        <v>+</v>
      </c>
      <c r="CJ20" s="9"/>
      <c r="CK20" s="9"/>
      <c r="CL20" s="9"/>
      <c r="CM20" s="9"/>
      <c r="CN20" s="9"/>
      <c r="CO20" s="72"/>
      <c r="CP20" s="72"/>
      <c r="CQ20" s="72"/>
      <c r="CR20" s="72"/>
      <c r="CS20" s="72" t="e">
        <f t="shared" si="45"/>
        <v>#N/A</v>
      </c>
      <c r="CT20" s="63"/>
      <c r="CU20" s="63">
        <v>16</v>
      </c>
      <c r="CV20" s="91" t="s">
        <v>132</v>
      </c>
      <c r="CW20" s="63"/>
      <c r="CX20" s="63"/>
    </row>
    <row r="21" spans="2:102" x14ac:dyDescent="0.25">
      <c r="B21" s="94"/>
      <c r="C21" s="95"/>
      <c r="D21" s="87">
        <f t="shared" si="16"/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9">
        <f t="shared" si="17"/>
        <v>0</v>
      </c>
      <c r="AY21" s="9">
        <f t="shared" si="18"/>
        <v>0</v>
      </c>
      <c r="AZ21" s="9">
        <f t="shared" si="19"/>
        <v>0</v>
      </c>
      <c r="BA21" s="9">
        <f t="shared" si="20"/>
        <v>0</v>
      </c>
      <c r="BB21" s="9">
        <f t="shared" si="21"/>
        <v>0</v>
      </c>
      <c r="BC21" s="9">
        <f t="shared" si="22"/>
        <v>0</v>
      </c>
      <c r="BD21" s="9">
        <f t="shared" si="23"/>
        <v>0</v>
      </c>
      <c r="BE21" s="9">
        <f t="shared" si="24"/>
        <v>0</v>
      </c>
      <c r="BF21" s="9">
        <f t="shared" si="25"/>
        <v>0</v>
      </c>
      <c r="BG21" s="9">
        <f t="shared" si="26"/>
        <v>0</v>
      </c>
      <c r="BH21" s="9">
        <f t="shared" si="27"/>
        <v>0</v>
      </c>
      <c r="BI21" s="9">
        <f t="shared" si="28"/>
        <v>0</v>
      </c>
      <c r="BJ21" s="9">
        <f t="shared" si="29"/>
        <v>0</v>
      </c>
      <c r="BK21" s="9" t="str">
        <f t="shared" si="30"/>
        <v/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 t="str">
        <f t="shared" si="31"/>
        <v>-</v>
      </c>
      <c r="BW21" s="9" t="str">
        <f t="shared" si="32"/>
        <v>-</v>
      </c>
      <c r="BX21" s="9" t="str">
        <f t="shared" si="33"/>
        <v>-</v>
      </c>
      <c r="BY21" s="9" t="str">
        <f t="shared" si="34"/>
        <v>-</v>
      </c>
      <c r="BZ21" s="9" t="str">
        <f t="shared" si="35"/>
        <v>-</v>
      </c>
      <c r="CA21" s="9" t="str">
        <f t="shared" si="36"/>
        <v>-</v>
      </c>
      <c r="CB21" s="9" t="str">
        <f t="shared" si="37"/>
        <v>-</v>
      </c>
      <c r="CC21" s="9" t="str">
        <f t="shared" si="38"/>
        <v>-</v>
      </c>
      <c r="CD21" s="9" t="str">
        <f t="shared" si="39"/>
        <v>o/-</v>
      </c>
      <c r="CE21" s="90" t="str">
        <f t="shared" si="40"/>
        <v>-</v>
      </c>
      <c r="CF21" s="9" t="str">
        <f t="shared" si="41"/>
        <v>-</v>
      </c>
      <c r="CG21" s="9" t="str">
        <f t="shared" si="42"/>
        <v>-</v>
      </c>
      <c r="CH21" s="9" t="str">
        <f t="shared" si="43"/>
        <v>-</v>
      </c>
      <c r="CI21" s="9" t="str">
        <f t="shared" si="44"/>
        <v>+</v>
      </c>
      <c r="CJ21" s="9"/>
      <c r="CK21" s="9"/>
      <c r="CL21" s="9"/>
      <c r="CM21" s="9"/>
      <c r="CN21" s="9"/>
      <c r="CO21" s="72"/>
      <c r="CP21" s="72"/>
      <c r="CQ21" s="72"/>
      <c r="CR21" s="72"/>
      <c r="CS21" s="72" t="e">
        <f t="shared" si="45"/>
        <v>#N/A</v>
      </c>
      <c r="CT21" s="63"/>
      <c r="CU21" s="63">
        <v>17</v>
      </c>
      <c r="CV21" s="91" t="s">
        <v>132</v>
      </c>
      <c r="CW21" s="63"/>
      <c r="CX21" s="63"/>
    </row>
    <row r="22" spans="2:102" x14ac:dyDescent="0.25">
      <c r="B22" s="94"/>
      <c r="C22" s="95"/>
      <c r="D22" s="87">
        <f t="shared" si="16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9">
        <f t="shared" si="17"/>
        <v>0</v>
      </c>
      <c r="AY22" s="9">
        <f t="shared" si="18"/>
        <v>0</v>
      </c>
      <c r="AZ22" s="9">
        <f t="shared" si="19"/>
        <v>0</v>
      </c>
      <c r="BA22" s="9">
        <f t="shared" si="20"/>
        <v>0</v>
      </c>
      <c r="BB22" s="9">
        <f t="shared" si="21"/>
        <v>0</v>
      </c>
      <c r="BC22" s="9">
        <f t="shared" si="22"/>
        <v>0</v>
      </c>
      <c r="BD22" s="9">
        <f t="shared" si="23"/>
        <v>0</v>
      </c>
      <c r="BE22" s="9">
        <f t="shared" si="24"/>
        <v>0</v>
      </c>
      <c r="BF22" s="9">
        <f t="shared" si="25"/>
        <v>0</v>
      </c>
      <c r="BG22" s="9">
        <f t="shared" si="26"/>
        <v>0</v>
      </c>
      <c r="BH22" s="9">
        <f t="shared" si="27"/>
        <v>0</v>
      </c>
      <c r="BI22" s="9">
        <f t="shared" si="28"/>
        <v>0</v>
      </c>
      <c r="BJ22" s="9">
        <f t="shared" si="29"/>
        <v>0</v>
      </c>
      <c r="BK22" s="9" t="str">
        <f t="shared" si="30"/>
        <v/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 t="str">
        <f t="shared" si="31"/>
        <v>-</v>
      </c>
      <c r="BW22" s="9" t="str">
        <f t="shared" si="32"/>
        <v>-</v>
      </c>
      <c r="BX22" s="9" t="str">
        <f t="shared" si="33"/>
        <v>-</v>
      </c>
      <c r="BY22" s="9" t="str">
        <f t="shared" si="34"/>
        <v>-</v>
      </c>
      <c r="BZ22" s="9" t="str">
        <f t="shared" si="35"/>
        <v>-</v>
      </c>
      <c r="CA22" s="9" t="str">
        <f t="shared" si="36"/>
        <v>-</v>
      </c>
      <c r="CB22" s="9" t="str">
        <f t="shared" si="37"/>
        <v>-</v>
      </c>
      <c r="CC22" s="9" t="str">
        <f t="shared" si="38"/>
        <v>-</v>
      </c>
      <c r="CD22" s="9" t="str">
        <f t="shared" si="39"/>
        <v>o/-</v>
      </c>
      <c r="CE22" s="90" t="str">
        <f t="shared" si="40"/>
        <v>-</v>
      </c>
      <c r="CF22" s="9" t="str">
        <f t="shared" si="41"/>
        <v>-</v>
      </c>
      <c r="CG22" s="9" t="str">
        <f t="shared" si="42"/>
        <v>-</v>
      </c>
      <c r="CH22" s="9" t="str">
        <f t="shared" si="43"/>
        <v>-</v>
      </c>
      <c r="CI22" s="9" t="str">
        <f t="shared" si="44"/>
        <v>+</v>
      </c>
      <c r="CJ22" s="9"/>
      <c r="CK22" s="9"/>
      <c r="CL22" s="9"/>
      <c r="CM22" s="9"/>
      <c r="CN22" s="9"/>
      <c r="CO22" s="72"/>
      <c r="CP22" s="72"/>
      <c r="CQ22" s="72"/>
      <c r="CR22" s="72"/>
      <c r="CS22" s="72" t="e">
        <f t="shared" si="45"/>
        <v>#N/A</v>
      </c>
      <c r="CT22" s="63"/>
      <c r="CU22" s="63">
        <v>18</v>
      </c>
      <c r="CV22" s="91" t="s">
        <v>132</v>
      </c>
      <c r="CW22" s="63"/>
      <c r="CX22" s="63"/>
    </row>
    <row r="23" spans="2:102" x14ac:dyDescent="0.25">
      <c r="B23" s="94"/>
      <c r="C23" s="95"/>
      <c r="D23" s="87">
        <f t="shared" si="16"/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9">
        <f t="shared" si="17"/>
        <v>0</v>
      </c>
      <c r="AY23" s="9">
        <f t="shared" si="18"/>
        <v>0</v>
      </c>
      <c r="AZ23" s="9">
        <f t="shared" si="19"/>
        <v>0</v>
      </c>
      <c r="BA23" s="9">
        <f t="shared" si="20"/>
        <v>0</v>
      </c>
      <c r="BB23" s="9">
        <f t="shared" si="21"/>
        <v>0</v>
      </c>
      <c r="BC23" s="9">
        <f t="shared" si="22"/>
        <v>0</v>
      </c>
      <c r="BD23" s="9">
        <f t="shared" si="23"/>
        <v>0</v>
      </c>
      <c r="BE23" s="9">
        <f t="shared" si="24"/>
        <v>0</v>
      </c>
      <c r="BF23" s="9">
        <f t="shared" si="25"/>
        <v>0</v>
      </c>
      <c r="BG23" s="9">
        <f t="shared" si="26"/>
        <v>0</v>
      </c>
      <c r="BH23" s="9">
        <f t="shared" si="27"/>
        <v>0</v>
      </c>
      <c r="BI23" s="9">
        <f t="shared" si="28"/>
        <v>0</v>
      </c>
      <c r="BJ23" s="9">
        <f t="shared" si="29"/>
        <v>0</v>
      </c>
      <c r="BK23" s="9" t="str">
        <f t="shared" si="30"/>
        <v/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 t="str">
        <f t="shared" si="31"/>
        <v>-</v>
      </c>
      <c r="BW23" s="9" t="str">
        <f t="shared" si="32"/>
        <v>-</v>
      </c>
      <c r="BX23" s="9" t="str">
        <f t="shared" si="33"/>
        <v>-</v>
      </c>
      <c r="BY23" s="9" t="str">
        <f t="shared" si="34"/>
        <v>-</v>
      </c>
      <c r="BZ23" s="9" t="str">
        <f t="shared" si="35"/>
        <v>-</v>
      </c>
      <c r="CA23" s="9" t="str">
        <f t="shared" si="36"/>
        <v>-</v>
      </c>
      <c r="CB23" s="9" t="str">
        <f t="shared" si="37"/>
        <v>-</v>
      </c>
      <c r="CC23" s="9" t="str">
        <f t="shared" si="38"/>
        <v>-</v>
      </c>
      <c r="CD23" s="9" t="str">
        <f t="shared" si="39"/>
        <v>o/-</v>
      </c>
      <c r="CE23" s="90" t="str">
        <f t="shared" si="40"/>
        <v>-</v>
      </c>
      <c r="CF23" s="9" t="str">
        <f t="shared" si="41"/>
        <v>-</v>
      </c>
      <c r="CG23" s="9" t="str">
        <f t="shared" si="42"/>
        <v>-</v>
      </c>
      <c r="CH23" s="9" t="str">
        <f t="shared" si="43"/>
        <v>-</v>
      </c>
      <c r="CI23" s="9" t="str">
        <f t="shared" si="44"/>
        <v>+</v>
      </c>
      <c r="CJ23" s="9"/>
      <c r="CK23" s="9"/>
      <c r="CL23" s="9"/>
      <c r="CM23" s="9"/>
      <c r="CN23" s="9"/>
      <c r="CO23" s="72"/>
      <c r="CP23" s="72"/>
      <c r="CQ23" s="72"/>
      <c r="CR23" s="72"/>
      <c r="CS23" s="72" t="e">
        <f t="shared" si="45"/>
        <v>#N/A</v>
      </c>
      <c r="CT23" s="63"/>
      <c r="CU23" s="63">
        <v>19</v>
      </c>
      <c r="CV23" s="91" t="s">
        <v>132</v>
      </c>
      <c r="CW23" s="63"/>
      <c r="CX23" s="63"/>
    </row>
    <row r="24" spans="2:102" x14ac:dyDescent="0.25">
      <c r="B24" s="94"/>
      <c r="C24" s="95"/>
      <c r="D24" s="87">
        <f t="shared" si="16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9">
        <f t="shared" si="17"/>
        <v>0</v>
      </c>
      <c r="AY24" s="9">
        <f t="shared" si="18"/>
        <v>0</v>
      </c>
      <c r="AZ24" s="9">
        <f t="shared" si="19"/>
        <v>0</v>
      </c>
      <c r="BA24" s="9">
        <f t="shared" si="20"/>
        <v>0</v>
      </c>
      <c r="BB24" s="9">
        <f t="shared" si="21"/>
        <v>0</v>
      </c>
      <c r="BC24" s="9">
        <f t="shared" si="22"/>
        <v>0</v>
      </c>
      <c r="BD24" s="9">
        <f t="shared" si="23"/>
        <v>0</v>
      </c>
      <c r="BE24" s="9">
        <f t="shared" si="24"/>
        <v>0</v>
      </c>
      <c r="BF24" s="9">
        <f t="shared" si="25"/>
        <v>0</v>
      </c>
      <c r="BG24" s="9">
        <f t="shared" si="26"/>
        <v>0</v>
      </c>
      <c r="BH24" s="9">
        <f t="shared" si="27"/>
        <v>0</v>
      </c>
      <c r="BI24" s="9">
        <f t="shared" si="28"/>
        <v>0</v>
      </c>
      <c r="BJ24" s="9">
        <f t="shared" si="29"/>
        <v>0</v>
      </c>
      <c r="BK24" s="9" t="str">
        <f t="shared" si="30"/>
        <v/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 t="str">
        <f t="shared" si="31"/>
        <v>-</v>
      </c>
      <c r="BW24" s="9" t="str">
        <f t="shared" si="32"/>
        <v>-</v>
      </c>
      <c r="BX24" s="9" t="str">
        <f t="shared" si="33"/>
        <v>-</v>
      </c>
      <c r="BY24" s="9" t="str">
        <f t="shared" si="34"/>
        <v>-</v>
      </c>
      <c r="BZ24" s="9" t="str">
        <f t="shared" si="35"/>
        <v>-</v>
      </c>
      <c r="CA24" s="9" t="str">
        <f t="shared" si="36"/>
        <v>-</v>
      </c>
      <c r="CB24" s="9" t="str">
        <f t="shared" si="37"/>
        <v>-</v>
      </c>
      <c r="CC24" s="9" t="str">
        <f t="shared" si="38"/>
        <v>-</v>
      </c>
      <c r="CD24" s="9" t="str">
        <f t="shared" si="39"/>
        <v>o/-</v>
      </c>
      <c r="CE24" s="90" t="str">
        <f t="shared" si="40"/>
        <v>-</v>
      </c>
      <c r="CF24" s="9" t="str">
        <f t="shared" si="41"/>
        <v>-</v>
      </c>
      <c r="CG24" s="9" t="str">
        <f t="shared" si="42"/>
        <v>-</v>
      </c>
      <c r="CH24" s="9" t="str">
        <f t="shared" si="43"/>
        <v>-</v>
      </c>
      <c r="CI24" s="9" t="str">
        <f t="shared" si="44"/>
        <v>+</v>
      </c>
      <c r="CJ24" s="9"/>
      <c r="CK24" s="9"/>
      <c r="CL24" s="9"/>
      <c r="CM24" s="9"/>
      <c r="CN24" s="9"/>
      <c r="CO24" s="72"/>
      <c r="CP24" s="72"/>
      <c r="CQ24" s="72"/>
      <c r="CR24" s="72"/>
      <c r="CS24" s="72" t="e">
        <f t="shared" si="45"/>
        <v>#N/A</v>
      </c>
      <c r="CT24" s="63"/>
      <c r="CU24" s="63">
        <v>20</v>
      </c>
      <c r="CV24" s="91" t="s">
        <v>132</v>
      </c>
      <c r="CW24" s="63"/>
      <c r="CX24" s="63"/>
    </row>
    <row r="25" spans="2:102" x14ac:dyDescent="0.25">
      <c r="B25" s="94"/>
      <c r="C25" s="95"/>
      <c r="D25" s="87">
        <f t="shared" si="16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9">
        <f t="shared" si="17"/>
        <v>0</v>
      </c>
      <c r="AY25" s="9">
        <f t="shared" si="18"/>
        <v>0</v>
      </c>
      <c r="AZ25" s="9">
        <f t="shared" si="19"/>
        <v>0</v>
      </c>
      <c r="BA25" s="9">
        <f t="shared" si="20"/>
        <v>0</v>
      </c>
      <c r="BB25" s="9">
        <f t="shared" si="21"/>
        <v>0</v>
      </c>
      <c r="BC25" s="9">
        <f t="shared" si="22"/>
        <v>0</v>
      </c>
      <c r="BD25" s="9">
        <f t="shared" si="23"/>
        <v>0</v>
      </c>
      <c r="BE25" s="9">
        <f t="shared" si="24"/>
        <v>0</v>
      </c>
      <c r="BF25" s="9">
        <f t="shared" si="25"/>
        <v>0</v>
      </c>
      <c r="BG25" s="9">
        <f t="shared" si="26"/>
        <v>0</v>
      </c>
      <c r="BH25" s="9">
        <f t="shared" si="27"/>
        <v>0</v>
      </c>
      <c r="BI25" s="9">
        <f t="shared" si="28"/>
        <v>0</v>
      </c>
      <c r="BJ25" s="9">
        <f t="shared" si="29"/>
        <v>0</v>
      </c>
      <c r="BK25" s="9" t="str">
        <f t="shared" si="30"/>
        <v/>
      </c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 t="str">
        <f t="shared" si="31"/>
        <v>-</v>
      </c>
      <c r="BW25" s="9" t="str">
        <f t="shared" si="32"/>
        <v>-</v>
      </c>
      <c r="BX25" s="9" t="str">
        <f t="shared" si="33"/>
        <v>-</v>
      </c>
      <c r="BY25" s="9" t="str">
        <f t="shared" si="34"/>
        <v>-</v>
      </c>
      <c r="BZ25" s="9" t="str">
        <f t="shared" si="35"/>
        <v>-</v>
      </c>
      <c r="CA25" s="9" t="str">
        <f t="shared" si="36"/>
        <v>-</v>
      </c>
      <c r="CB25" s="9" t="str">
        <f t="shared" si="37"/>
        <v>-</v>
      </c>
      <c r="CC25" s="9" t="str">
        <f t="shared" si="38"/>
        <v>-</v>
      </c>
      <c r="CD25" s="9" t="str">
        <f t="shared" si="39"/>
        <v>o/-</v>
      </c>
      <c r="CE25" s="90" t="str">
        <f t="shared" si="40"/>
        <v>-</v>
      </c>
      <c r="CF25" s="9" t="str">
        <f t="shared" si="41"/>
        <v>-</v>
      </c>
      <c r="CG25" s="9" t="str">
        <f t="shared" si="42"/>
        <v>-</v>
      </c>
      <c r="CH25" s="9" t="str">
        <f t="shared" si="43"/>
        <v>-</v>
      </c>
      <c r="CI25" s="9" t="str">
        <f t="shared" si="44"/>
        <v>+</v>
      </c>
      <c r="CJ25" s="9"/>
      <c r="CK25" s="9"/>
      <c r="CL25" s="9"/>
      <c r="CM25" s="9"/>
      <c r="CN25" s="9"/>
      <c r="CO25" s="72"/>
      <c r="CP25" s="72"/>
      <c r="CQ25" s="72"/>
      <c r="CR25" s="72"/>
      <c r="CS25" s="72" t="e">
        <f t="shared" si="45"/>
        <v>#N/A</v>
      </c>
      <c r="CT25" s="63"/>
      <c r="CU25" s="63">
        <v>21</v>
      </c>
      <c r="CV25" s="91" t="s">
        <v>132</v>
      </c>
      <c r="CW25" s="63"/>
      <c r="CX25" s="63"/>
    </row>
    <row r="26" spans="2:102" x14ac:dyDescent="0.25">
      <c r="B26" s="94"/>
      <c r="C26" s="95"/>
      <c r="D26" s="87">
        <f t="shared" si="16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9">
        <f t="shared" si="17"/>
        <v>0</v>
      </c>
      <c r="AY26" s="9">
        <f t="shared" si="18"/>
        <v>0</v>
      </c>
      <c r="AZ26" s="9">
        <f t="shared" si="19"/>
        <v>0</v>
      </c>
      <c r="BA26" s="9">
        <f t="shared" si="20"/>
        <v>0</v>
      </c>
      <c r="BB26" s="9">
        <f t="shared" si="21"/>
        <v>0</v>
      </c>
      <c r="BC26" s="9">
        <f t="shared" si="22"/>
        <v>0</v>
      </c>
      <c r="BD26" s="9">
        <f t="shared" si="23"/>
        <v>0</v>
      </c>
      <c r="BE26" s="9">
        <f t="shared" si="24"/>
        <v>0</v>
      </c>
      <c r="BF26" s="9">
        <f t="shared" si="25"/>
        <v>0</v>
      </c>
      <c r="BG26" s="9">
        <f t="shared" si="26"/>
        <v>0</v>
      </c>
      <c r="BH26" s="9">
        <f t="shared" si="27"/>
        <v>0</v>
      </c>
      <c r="BI26" s="9">
        <f t="shared" si="28"/>
        <v>0</v>
      </c>
      <c r="BJ26" s="9">
        <f t="shared" si="29"/>
        <v>0</v>
      </c>
      <c r="BK26" s="9" t="str">
        <f t="shared" si="30"/>
        <v/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 t="str">
        <f t="shared" si="31"/>
        <v>-</v>
      </c>
      <c r="BW26" s="9" t="str">
        <f t="shared" si="32"/>
        <v>-</v>
      </c>
      <c r="BX26" s="9" t="str">
        <f t="shared" si="33"/>
        <v>-</v>
      </c>
      <c r="BY26" s="9" t="str">
        <f t="shared" si="34"/>
        <v>-</v>
      </c>
      <c r="BZ26" s="9" t="str">
        <f t="shared" si="35"/>
        <v>-</v>
      </c>
      <c r="CA26" s="9" t="str">
        <f t="shared" si="36"/>
        <v>-</v>
      </c>
      <c r="CB26" s="9" t="str">
        <f t="shared" si="37"/>
        <v>-</v>
      </c>
      <c r="CC26" s="9" t="str">
        <f t="shared" si="38"/>
        <v>-</v>
      </c>
      <c r="CD26" s="9" t="str">
        <f t="shared" si="39"/>
        <v>o/-</v>
      </c>
      <c r="CE26" s="90" t="str">
        <f t="shared" si="40"/>
        <v>-</v>
      </c>
      <c r="CF26" s="9" t="str">
        <f t="shared" si="41"/>
        <v>-</v>
      </c>
      <c r="CG26" s="9" t="str">
        <f t="shared" si="42"/>
        <v>-</v>
      </c>
      <c r="CH26" s="9" t="str">
        <f t="shared" si="43"/>
        <v>-</v>
      </c>
      <c r="CI26" s="9" t="str">
        <f t="shared" si="44"/>
        <v>+</v>
      </c>
      <c r="CJ26" s="9"/>
      <c r="CK26" s="9"/>
      <c r="CL26" s="9"/>
      <c r="CM26" s="9"/>
      <c r="CN26" s="9"/>
      <c r="CO26" s="72"/>
      <c r="CP26" s="72"/>
      <c r="CQ26" s="72"/>
      <c r="CR26" s="72"/>
      <c r="CS26" s="72" t="e">
        <f t="shared" si="45"/>
        <v>#N/A</v>
      </c>
      <c r="CT26" s="63"/>
      <c r="CU26" s="63">
        <v>22</v>
      </c>
      <c r="CV26" s="91" t="s">
        <v>132</v>
      </c>
      <c r="CW26" s="63"/>
      <c r="CX26" s="63"/>
    </row>
    <row r="27" spans="2:102" x14ac:dyDescent="0.25">
      <c r="B27" s="94"/>
      <c r="C27" s="95"/>
      <c r="D27" s="87">
        <f t="shared" si="16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9">
        <f t="shared" si="17"/>
        <v>0</v>
      </c>
      <c r="AY27" s="9">
        <f t="shared" si="18"/>
        <v>0</v>
      </c>
      <c r="AZ27" s="9">
        <f t="shared" si="19"/>
        <v>0</v>
      </c>
      <c r="BA27" s="9">
        <f t="shared" si="20"/>
        <v>0</v>
      </c>
      <c r="BB27" s="9">
        <f t="shared" si="21"/>
        <v>0</v>
      </c>
      <c r="BC27" s="9">
        <f t="shared" si="22"/>
        <v>0</v>
      </c>
      <c r="BD27" s="9">
        <f t="shared" si="23"/>
        <v>0</v>
      </c>
      <c r="BE27" s="9">
        <f t="shared" si="24"/>
        <v>0</v>
      </c>
      <c r="BF27" s="9">
        <f t="shared" si="25"/>
        <v>0</v>
      </c>
      <c r="BG27" s="9">
        <f t="shared" si="26"/>
        <v>0</v>
      </c>
      <c r="BH27" s="9">
        <f t="shared" si="27"/>
        <v>0</v>
      </c>
      <c r="BI27" s="9">
        <f t="shared" si="28"/>
        <v>0</v>
      </c>
      <c r="BJ27" s="9">
        <f t="shared" si="29"/>
        <v>0</v>
      </c>
      <c r="BK27" s="9" t="str">
        <f t="shared" si="30"/>
        <v/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 t="str">
        <f t="shared" si="31"/>
        <v>-</v>
      </c>
      <c r="BW27" s="9" t="str">
        <f t="shared" si="32"/>
        <v>-</v>
      </c>
      <c r="BX27" s="9" t="str">
        <f t="shared" si="33"/>
        <v>-</v>
      </c>
      <c r="BY27" s="9" t="str">
        <f t="shared" si="34"/>
        <v>-</v>
      </c>
      <c r="BZ27" s="9" t="str">
        <f t="shared" si="35"/>
        <v>-</v>
      </c>
      <c r="CA27" s="9" t="str">
        <f t="shared" si="36"/>
        <v>-</v>
      </c>
      <c r="CB27" s="9" t="str">
        <f t="shared" si="37"/>
        <v>-</v>
      </c>
      <c r="CC27" s="9" t="str">
        <f t="shared" si="38"/>
        <v>-</v>
      </c>
      <c r="CD27" s="9" t="str">
        <f t="shared" si="39"/>
        <v>o/-</v>
      </c>
      <c r="CE27" s="90" t="str">
        <f t="shared" si="40"/>
        <v>-</v>
      </c>
      <c r="CF27" s="9" t="str">
        <f t="shared" si="41"/>
        <v>-</v>
      </c>
      <c r="CG27" s="9" t="str">
        <f t="shared" si="42"/>
        <v>-</v>
      </c>
      <c r="CH27" s="9" t="str">
        <f t="shared" si="43"/>
        <v>-</v>
      </c>
      <c r="CI27" s="9" t="str">
        <f t="shared" si="44"/>
        <v>+</v>
      </c>
      <c r="CJ27" s="9"/>
      <c r="CK27" s="9"/>
      <c r="CL27" s="9"/>
      <c r="CM27" s="9"/>
      <c r="CN27" s="9"/>
      <c r="CO27" s="72"/>
      <c r="CP27" s="72"/>
      <c r="CQ27" s="72"/>
      <c r="CR27" s="72"/>
      <c r="CS27" s="72" t="e">
        <f t="shared" si="45"/>
        <v>#N/A</v>
      </c>
      <c r="CT27" s="63"/>
      <c r="CU27" s="63">
        <v>23</v>
      </c>
      <c r="CV27" s="91" t="s">
        <v>132</v>
      </c>
      <c r="CW27" s="63"/>
      <c r="CX27" s="63"/>
    </row>
    <row r="28" spans="2:102" x14ac:dyDescent="0.25">
      <c r="B28" s="94"/>
      <c r="C28" s="95"/>
      <c r="D28" s="87">
        <f t="shared" si="16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9">
        <f t="shared" si="17"/>
        <v>0</v>
      </c>
      <c r="AY28" s="9">
        <f t="shared" si="18"/>
        <v>0</v>
      </c>
      <c r="AZ28" s="9">
        <f t="shared" si="19"/>
        <v>0</v>
      </c>
      <c r="BA28" s="9">
        <f t="shared" si="20"/>
        <v>0</v>
      </c>
      <c r="BB28" s="9">
        <f t="shared" si="21"/>
        <v>0</v>
      </c>
      <c r="BC28" s="9">
        <f t="shared" si="22"/>
        <v>0</v>
      </c>
      <c r="BD28" s="9">
        <f t="shared" si="23"/>
        <v>0</v>
      </c>
      <c r="BE28" s="9">
        <f t="shared" si="24"/>
        <v>0</v>
      </c>
      <c r="BF28" s="9">
        <f t="shared" si="25"/>
        <v>0</v>
      </c>
      <c r="BG28" s="9">
        <f t="shared" si="26"/>
        <v>0</v>
      </c>
      <c r="BH28" s="9">
        <f t="shared" si="27"/>
        <v>0</v>
      </c>
      <c r="BI28" s="9">
        <f t="shared" si="28"/>
        <v>0</v>
      </c>
      <c r="BJ28" s="9">
        <f t="shared" si="29"/>
        <v>0</v>
      </c>
      <c r="BK28" s="9" t="str">
        <f t="shared" si="30"/>
        <v/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 t="str">
        <f t="shared" si="31"/>
        <v>-</v>
      </c>
      <c r="BW28" s="9" t="str">
        <f t="shared" si="32"/>
        <v>-</v>
      </c>
      <c r="BX28" s="9" t="str">
        <f t="shared" si="33"/>
        <v>-</v>
      </c>
      <c r="BY28" s="9" t="str">
        <f t="shared" si="34"/>
        <v>-</v>
      </c>
      <c r="BZ28" s="9" t="str">
        <f t="shared" si="35"/>
        <v>-</v>
      </c>
      <c r="CA28" s="9" t="str">
        <f t="shared" si="36"/>
        <v>-</v>
      </c>
      <c r="CB28" s="9" t="str">
        <f t="shared" si="37"/>
        <v>-</v>
      </c>
      <c r="CC28" s="9" t="str">
        <f t="shared" si="38"/>
        <v>-</v>
      </c>
      <c r="CD28" s="9" t="str">
        <f t="shared" si="39"/>
        <v>o/-</v>
      </c>
      <c r="CE28" s="90" t="str">
        <f t="shared" si="40"/>
        <v>-</v>
      </c>
      <c r="CF28" s="9" t="str">
        <f t="shared" si="41"/>
        <v>-</v>
      </c>
      <c r="CG28" s="9" t="str">
        <f t="shared" si="42"/>
        <v>-</v>
      </c>
      <c r="CH28" s="9" t="str">
        <f t="shared" si="43"/>
        <v>-</v>
      </c>
      <c r="CI28" s="9" t="str">
        <f t="shared" si="44"/>
        <v>+</v>
      </c>
      <c r="CJ28" s="9"/>
      <c r="CK28" s="9"/>
      <c r="CL28" s="9"/>
      <c r="CM28" s="9"/>
      <c r="CN28" s="9"/>
      <c r="CO28" s="72"/>
      <c r="CP28" s="72"/>
      <c r="CQ28" s="72"/>
      <c r="CR28" s="72"/>
      <c r="CS28" s="72" t="e">
        <f t="shared" si="45"/>
        <v>#N/A</v>
      </c>
      <c r="CT28" s="63"/>
      <c r="CU28" s="63">
        <v>24</v>
      </c>
      <c r="CV28" s="91" t="s">
        <v>132</v>
      </c>
      <c r="CW28" s="63"/>
      <c r="CX28" s="63"/>
    </row>
    <row r="29" spans="2:102" x14ac:dyDescent="0.25">
      <c r="B29" s="94"/>
      <c r="C29" s="95"/>
      <c r="D29" s="87">
        <f t="shared" si="16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9">
        <f t="shared" si="17"/>
        <v>0</v>
      </c>
      <c r="AY29" s="9">
        <f t="shared" si="18"/>
        <v>0</v>
      </c>
      <c r="AZ29" s="9">
        <f t="shared" si="19"/>
        <v>0</v>
      </c>
      <c r="BA29" s="9">
        <f t="shared" si="20"/>
        <v>0</v>
      </c>
      <c r="BB29" s="9">
        <f t="shared" si="21"/>
        <v>0</v>
      </c>
      <c r="BC29" s="9">
        <f t="shared" si="22"/>
        <v>0</v>
      </c>
      <c r="BD29" s="9">
        <f t="shared" si="23"/>
        <v>0</v>
      </c>
      <c r="BE29" s="9">
        <f t="shared" si="24"/>
        <v>0</v>
      </c>
      <c r="BF29" s="9">
        <f t="shared" si="25"/>
        <v>0</v>
      </c>
      <c r="BG29" s="9">
        <f t="shared" si="26"/>
        <v>0</v>
      </c>
      <c r="BH29" s="9">
        <f t="shared" si="27"/>
        <v>0</v>
      </c>
      <c r="BI29" s="9">
        <f t="shared" si="28"/>
        <v>0</v>
      </c>
      <c r="BJ29" s="9">
        <f t="shared" si="29"/>
        <v>0</v>
      </c>
      <c r="BK29" s="9" t="str">
        <f t="shared" si="30"/>
        <v/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 t="str">
        <f t="shared" si="31"/>
        <v>-</v>
      </c>
      <c r="BW29" s="9" t="str">
        <f t="shared" si="32"/>
        <v>-</v>
      </c>
      <c r="BX29" s="9" t="str">
        <f t="shared" si="33"/>
        <v>-</v>
      </c>
      <c r="BY29" s="9" t="str">
        <f t="shared" si="34"/>
        <v>-</v>
      </c>
      <c r="BZ29" s="9" t="str">
        <f t="shared" si="35"/>
        <v>-</v>
      </c>
      <c r="CA29" s="9" t="str">
        <f t="shared" si="36"/>
        <v>-</v>
      </c>
      <c r="CB29" s="9" t="str">
        <f t="shared" si="37"/>
        <v>-</v>
      </c>
      <c r="CC29" s="9" t="str">
        <f t="shared" si="38"/>
        <v>-</v>
      </c>
      <c r="CD29" s="9" t="str">
        <f t="shared" si="39"/>
        <v>o/-</v>
      </c>
      <c r="CE29" s="90" t="str">
        <f t="shared" si="40"/>
        <v>-</v>
      </c>
      <c r="CF29" s="9" t="str">
        <f t="shared" si="41"/>
        <v>-</v>
      </c>
      <c r="CG29" s="9" t="str">
        <f t="shared" si="42"/>
        <v>-</v>
      </c>
      <c r="CH29" s="9" t="str">
        <f t="shared" si="43"/>
        <v>-</v>
      </c>
      <c r="CI29" s="9" t="str">
        <f t="shared" si="44"/>
        <v>+</v>
      </c>
      <c r="CJ29" s="9"/>
      <c r="CK29" s="9"/>
      <c r="CL29" s="9"/>
      <c r="CM29" s="9"/>
      <c r="CN29" s="9"/>
      <c r="CO29" s="72"/>
      <c r="CP29" s="72"/>
      <c r="CQ29" s="72"/>
      <c r="CR29" s="72"/>
      <c r="CS29" s="72" t="e">
        <f t="shared" si="45"/>
        <v>#N/A</v>
      </c>
      <c r="CT29" s="63"/>
      <c r="CU29" s="63">
        <v>25</v>
      </c>
      <c r="CV29" s="91" t="s">
        <v>132</v>
      </c>
      <c r="CW29" s="63"/>
      <c r="CX29" s="63"/>
    </row>
    <row r="30" spans="2:102" x14ac:dyDescent="0.25">
      <c r="B30" s="94"/>
      <c r="C30" s="95"/>
      <c r="D30" s="87">
        <f t="shared" si="16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9">
        <f t="shared" si="17"/>
        <v>0</v>
      </c>
      <c r="AY30" s="9">
        <f t="shared" si="18"/>
        <v>0</v>
      </c>
      <c r="AZ30" s="9">
        <f t="shared" si="19"/>
        <v>0</v>
      </c>
      <c r="BA30" s="9">
        <f t="shared" si="20"/>
        <v>0</v>
      </c>
      <c r="BB30" s="9">
        <f t="shared" si="21"/>
        <v>0</v>
      </c>
      <c r="BC30" s="9">
        <f t="shared" si="22"/>
        <v>0</v>
      </c>
      <c r="BD30" s="9">
        <f t="shared" si="23"/>
        <v>0</v>
      </c>
      <c r="BE30" s="9">
        <f t="shared" si="24"/>
        <v>0</v>
      </c>
      <c r="BF30" s="9">
        <f t="shared" si="25"/>
        <v>0</v>
      </c>
      <c r="BG30" s="9">
        <f t="shared" si="26"/>
        <v>0</v>
      </c>
      <c r="BH30" s="9">
        <f t="shared" si="27"/>
        <v>0</v>
      </c>
      <c r="BI30" s="9">
        <f t="shared" si="28"/>
        <v>0</v>
      </c>
      <c r="BJ30" s="9">
        <f t="shared" si="29"/>
        <v>0</v>
      </c>
      <c r="BK30" s="9" t="str">
        <f t="shared" si="30"/>
        <v/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 t="str">
        <f t="shared" si="31"/>
        <v>-</v>
      </c>
      <c r="BW30" s="9" t="str">
        <f t="shared" si="32"/>
        <v>-</v>
      </c>
      <c r="BX30" s="9" t="str">
        <f t="shared" si="33"/>
        <v>-</v>
      </c>
      <c r="BY30" s="9" t="str">
        <f t="shared" si="34"/>
        <v>-</v>
      </c>
      <c r="BZ30" s="9" t="str">
        <f t="shared" si="35"/>
        <v>-</v>
      </c>
      <c r="CA30" s="9" t="str">
        <f t="shared" si="36"/>
        <v>-</v>
      </c>
      <c r="CB30" s="9" t="str">
        <f t="shared" si="37"/>
        <v>-</v>
      </c>
      <c r="CC30" s="9" t="str">
        <f t="shared" si="38"/>
        <v>-</v>
      </c>
      <c r="CD30" s="9" t="str">
        <f t="shared" si="39"/>
        <v>o/-</v>
      </c>
      <c r="CE30" s="90" t="str">
        <f t="shared" si="40"/>
        <v>-</v>
      </c>
      <c r="CF30" s="9" t="str">
        <f t="shared" si="41"/>
        <v>-</v>
      </c>
      <c r="CG30" s="9" t="str">
        <f t="shared" si="42"/>
        <v>-</v>
      </c>
      <c r="CH30" s="9" t="str">
        <f t="shared" si="43"/>
        <v>-</v>
      </c>
      <c r="CI30" s="9" t="str">
        <f t="shared" si="44"/>
        <v>+</v>
      </c>
      <c r="CJ30" s="9"/>
      <c r="CK30" s="9"/>
      <c r="CL30" s="9"/>
      <c r="CM30" s="9"/>
      <c r="CN30" s="9"/>
      <c r="CO30" s="72"/>
      <c r="CP30" s="72"/>
      <c r="CQ30" s="72"/>
      <c r="CR30" s="72"/>
      <c r="CS30" s="72" t="e">
        <f t="shared" si="45"/>
        <v>#N/A</v>
      </c>
      <c r="CT30" s="63"/>
      <c r="CU30" s="63">
        <v>26</v>
      </c>
      <c r="CV30" s="91" t="s">
        <v>132</v>
      </c>
      <c r="CW30" s="63"/>
      <c r="CX30" s="63"/>
    </row>
    <row r="31" spans="2:102" x14ac:dyDescent="0.25">
      <c r="B31" s="94"/>
      <c r="C31" s="95"/>
      <c r="D31" s="87">
        <f t="shared" si="16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9">
        <f t="shared" si="17"/>
        <v>0</v>
      </c>
      <c r="AY31" s="9">
        <f t="shared" si="18"/>
        <v>0</v>
      </c>
      <c r="AZ31" s="9">
        <f t="shared" si="19"/>
        <v>0</v>
      </c>
      <c r="BA31" s="9">
        <f t="shared" si="20"/>
        <v>0</v>
      </c>
      <c r="BB31" s="9">
        <f t="shared" si="21"/>
        <v>0</v>
      </c>
      <c r="BC31" s="9">
        <f t="shared" si="22"/>
        <v>0</v>
      </c>
      <c r="BD31" s="9">
        <f t="shared" si="23"/>
        <v>0</v>
      </c>
      <c r="BE31" s="9">
        <f t="shared" si="24"/>
        <v>0</v>
      </c>
      <c r="BF31" s="9">
        <f t="shared" si="25"/>
        <v>0</v>
      </c>
      <c r="BG31" s="9">
        <f t="shared" si="26"/>
        <v>0</v>
      </c>
      <c r="BH31" s="9">
        <f t="shared" si="27"/>
        <v>0</v>
      </c>
      <c r="BI31" s="9">
        <f t="shared" si="28"/>
        <v>0</v>
      </c>
      <c r="BJ31" s="9">
        <f t="shared" si="29"/>
        <v>0</v>
      </c>
      <c r="BK31" s="9" t="str">
        <f t="shared" si="30"/>
        <v/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 t="str">
        <f t="shared" si="31"/>
        <v>-</v>
      </c>
      <c r="BW31" s="9" t="str">
        <f t="shared" si="32"/>
        <v>-</v>
      </c>
      <c r="BX31" s="9" t="str">
        <f t="shared" si="33"/>
        <v>-</v>
      </c>
      <c r="BY31" s="9" t="str">
        <f t="shared" si="34"/>
        <v>-</v>
      </c>
      <c r="BZ31" s="9" t="str">
        <f t="shared" si="35"/>
        <v>-</v>
      </c>
      <c r="CA31" s="9" t="str">
        <f t="shared" si="36"/>
        <v>-</v>
      </c>
      <c r="CB31" s="9" t="str">
        <f t="shared" si="37"/>
        <v>-</v>
      </c>
      <c r="CC31" s="9" t="str">
        <f t="shared" si="38"/>
        <v>-</v>
      </c>
      <c r="CD31" s="9" t="str">
        <f t="shared" si="39"/>
        <v>o/-</v>
      </c>
      <c r="CE31" s="90" t="str">
        <f t="shared" si="40"/>
        <v>-</v>
      </c>
      <c r="CF31" s="9" t="str">
        <f t="shared" si="41"/>
        <v>-</v>
      </c>
      <c r="CG31" s="9" t="str">
        <f t="shared" si="42"/>
        <v>-</v>
      </c>
      <c r="CH31" s="9" t="str">
        <f t="shared" si="43"/>
        <v>-</v>
      </c>
      <c r="CI31" s="9" t="str">
        <f t="shared" si="44"/>
        <v>+</v>
      </c>
      <c r="CJ31" s="9"/>
      <c r="CK31" s="9"/>
      <c r="CL31" s="9"/>
      <c r="CM31" s="9"/>
      <c r="CN31" s="9"/>
      <c r="CO31" s="72"/>
      <c r="CP31" s="72"/>
      <c r="CQ31" s="72"/>
      <c r="CR31" s="72"/>
      <c r="CS31" s="72" t="e">
        <f t="shared" si="45"/>
        <v>#N/A</v>
      </c>
      <c r="CT31" s="63"/>
      <c r="CU31" s="63">
        <v>27</v>
      </c>
      <c r="CV31" s="91" t="s">
        <v>132</v>
      </c>
      <c r="CW31" s="63"/>
      <c r="CX31" s="63"/>
    </row>
    <row r="32" spans="2:102" x14ac:dyDescent="0.25">
      <c r="B32" s="94"/>
      <c r="C32" s="95"/>
      <c r="D32" s="87">
        <f t="shared" si="16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9">
        <f t="shared" si="17"/>
        <v>0</v>
      </c>
      <c r="AY32" s="9">
        <f t="shared" si="18"/>
        <v>0</v>
      </c>
      <c r="AZ32" s="9">
        <f t="shared" si="19"/>
        <v>0</v>
      </c>
      <c r="BA32" s="9">
        <f t="shared" si="20"/>
        <v>0</v>
      </c>
      <c r="BB32" s="9">
        <f t="shared" si="21"/>
        <v>0</v>
      </c>
      <c r="BC32" s="9">
        <f t="shared" si="22"/>
        <v>0</v>
      </c>
      <c r="BD32" s="9">
        <f t="shared" si="23"/>
        <v>0</v>
      </c>
      <c r="BE32" s="9">
        <f t="shared" si="24"/>
        <v>0</v>
      </c>
      <c r="BF32" s="9">
        <f t="shared" si="25"/>
        <v>0</v>
      </c>
      <c r="BG32" s="9">
        <f t="shared" si="26"/>
        <v>0</v>
      </c>
      <c r="BH32" s="9">
        <f t="shared" si="27"/>
        <v>0</v>
      </c>
      <c r="BI32" s="9">
        <f t="shared" si="28"/>
        <v>0</v>
      </c>
      <c r="BJ32" s="9">
        <f t="shared" si="29"/>
        <v>0</v>
      </c>
      <c r="BK32" s="9" t="str">
        <f t="shared" si="30"/>
        <v/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 t="str">
        <f t="shared" si="31"/>
        <v>-</v>
      </c>
      <c r="BW32" s="9" t="str">
        <f t="shared" si="32"/>
        <v>-</v>
      </c>
      <c r="BX32" s="9" t="str">
        <f t="shared" si="33"/>
        <v>-</v>
      </c>
      <c r="BY32" s="9" t="str">
        <f t="shared" si="34"/>
        <v>-</v>
      </c>
      <c r="BZ32" s="9" t="str">
        <f t="shared" si="35"/>
        <v>-</v>
      </c>
      <c r="CA32" s="9" t="str">
        <f t="shared" si="36"/>
        <v>-</v>
      </c>
      <c r="CB32" s="9" t="str">
        <f t="shared" si="37"/>
        <v>-</v>
      </c>
      <c r="CC32" s="9" t="str">
        <f t="shared" si="38"/>
        <v>-</v>
      </c>
      <c r="CD32" s="9" t="str">
        <f t="shared" si="39"/>
        <v>o/-</v>
      </c>
      <c r="CE32" s="90" t="str">
        <f t="shared" si="40"/>
        <v>-</v>
      </c>
      <c r="CF32" s="9" t="str">
        <f t="shared" si="41"/>
        <v>-</v>
      </c>
      <c r="CG32" s="9" t="str">
        <f t="shared" si="42"/>
        <v>-</v>
      </c>
      <c r="CH32" s="9" t="str">
        <f t="shared" si="43"/>
        <v>-</v>
      </c>
      <c r="CI32" s="9" t="str">
        <f t="shared" si="44"/>
        <v>+</v>
      </c>
      <c r="CJ32" s="9"/>
      <c r="CK32" s="9"/>
      <c r="CL32" s="9"/>
      <c r="CM32" s="9"/>
      <c r="CN32" s="9"/>
      <c r="CO32" s="72"/>
      <c r="CP32" s="72"/>
      <c r="CQ32" s="72"/>
      <c r="CR32" s="72"/>
      <c r="CS32" s="72" t="e">
        <f t="shared" si="45"/>
        <v>#N/A</v>
      </c>
      <c r="CT32" s="63"/>
      <c r="CU32" s="63">
        <v>28</v>
      </c>
      <c r="CV32" s="91" t="s">
        <v>132</v>
      </c>
      <c r="CW32" s="63"/>
      <c r="CX32" s="63"/>
    </row>
    <row r="33" spans="2:102" x14ac:dyDescent="0.25">
      <c r="B33" s="94"/>
      <c r="C33" s="95"/>
      <c r="D33" s="87">
        <f t="shared" si="16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9">
        <f t="shared" si="17"/>
        <v>0</v>
      </c>
      <c r="AY33" s="9">
        <f t="shared" si="18"/>
        <v>0</v>
      </c>
      <c r="AZ33" s="9">
        <f t="shared" si="19"/>
        <v>0</v>
      </c>
      <c r="BA33" s="9">
        <f t="shared" si="20"/>
        <v>0</v>
      </c>
      <c r="BB33" s="9">
        <f t="shared" si="21"/>
        <v>0</v>
      </c>
      <c r="BC33" s="9">
        <f t="shared" si="22"/>
        <v>0</v>
      </c>
      <c r="BD33" s="9">
        <f t="shared" si="23"/>
        <v>0</v>
      </c>
      <c r="BE33" s="9">
        <f t="shared" si="24"/>
        <v>0</v>
      </c>
      <c r="BF33" s="9">
        <f t="shared" si="25"/>
        <v>0</v>
      </c>
      <c r="BG33" s="9">
        <f t="shared" si="26"/>
        <v>0</v>
      </c>
      <c r="BH33" s="9">
        <f t="shared" si="27"/>
        <v>0</v>
      </c>
      <c r="BI33" s="9">
        <f t="shared" si="28"/>
        <v>0</v>
      </c>
      <c r="BJ33" s="9">
        <f t="shared" si="29"/>
        <v>0</v>
      </c>
      <c r="BK33" s="9" t="str">
        <f t="shared" si="30"/>
        <v/>
      </c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 t="str">
        <f t="shared" si="31"/>
        <v>-</v>
      </c>
      <c r="BW33" s="9" t="str">
        <f t="shared" si="32"/>
        <v>-</v>
      </c>
      <c r="BX33" s="9" t="str">
        <f t="shared" si="33"/>
        <v>-</v>
      </c>
      <c r="BY33" s="9" t="str">
        <f t="shared" si="34"/>
        <v>-</v>
      </c>
      <c r="BZ33" s="9" t="str">
        <f t="shared" si="35"/>
        <v>-</v>
      </c>
      <c r="CA33" s="9" t="str">
        <f t="shared" si="36"/>
        <v>-</v>
      </c>
      <c r="CB33" s="9" t="str">
        <f t="shared" si="37"/>
        <v>-</v>
      </c>
      <c r="CC33" s="9" t="str">
        <f t="shared" si="38"/>
        <v>-</v>
      </c>
      <c r="CD33" s="9" t="str">
        <f t="shared" si="39"/>
        <v>o/-</v>
      </c>
      <c r="CE33" s="90" t="str">
        <f t="shared" si="40"/>
        <v>-</v>
      </c>
      <c r="CF33" s="9" t="str">
        <f t="shared" si="41"/>
        <v>-</v>
      </c>
      <c r="CG33" s="9" t="str">
        <f t="shared" si="42"/>
        <v>-</v>
      </c>
      <c r="CH33" s="9" t="str">
        <f t="shared" si="43"/>
        <v>-</v>
      </c>
      <c r="CI33" s="9" t="str">
        <f t="shared" si="44"/>
        <v>+</v>
      </c>
      <c r="CJ33" s="9"/>
      <c r="CK33" s="9"/>
      <c r="CL33" s="9"/>
      <c r="CM33" s="9"/>
      <c r="CN33" s="9"/>
      <c r="CO33" s="72"/>
      <c r="CP33" s="72"/>
      <c r="CQ33" s="72"/>
      <c r="CR33" s="72"/>
      <c r="CS33" s="72" t="e">
        <f t="shared" si="45"/>
        <v>#N/A</v>
      </c>
      <c r="CT33" s="63"/>
      <c r="CU33" s="63">
        <v>29</v>
      </c>
      <c r="CV33" s="91" t="s">
        <v>132</v>
      </c>
      <c r="CW33" s="63"/>
      <c r="CX33" s="63"/>
    </row>
    <row r="34" spans="2:102" x14ac:dyDescent="0.25">
      <c r="B34" s="94"/>
      <c r="C34" s="95"/>
      <c r="D34" s="87">
        <f t="shared" si="16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9">
        <f t="shared" si="17"/>
        <v>0</v>
      </c>
      <c r="AY34" s="9">
        <f t="shared" si="18"/>
        <v>0</v>
      </c>
      <c r="AZ34" s="9">
        <f t="shared" si="19"/>
        <v>0</v>
      </c>
      <c r="BA34" s="9">
        <f t="shared" si="20"/>
        <v>0</v>
      </c>
      <c r="BB34" s="9">
        <f t="shared" si="21"/>
        <v>0</v>
      </c>
      <c r="BC34" s="9">
        <f t="shared" si="22"/>
        <v>0</v>
      </c>
      <c r="BD34" s="9">
        <f t="shared" si="23"/>
        <v>0</v>
      </c>
      <c r="BE34" s="9">
        <f t="shared" si="24"/>
        <v>0</v>
      </c>
      <c r="BF34" s="9">
        <f t="shared" si="25"/>
        <v>0</v>
      </c>
      <c r="BG34" s="9">
        <f t="shared" si="26"/>
        <v>0</v>
      </c>
      <c r="BH34" s="9">
        <f t="shared" si="27"/>
        <v>0</v>
      </c>
      <c r="BI34" s="9">
        <f t="shared" si="28"/>
        <v>0</v>
      </c>
      <c r="BJ34" s="9">
        <f t="shared" si="29"/>
        <v>0</v>
      </c>
      <c r="BK34" s="9" t="str">
        <f t="shared" si="30"/>
        <v/>
      </c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 t="str">
        <f t="shared" si="31"/>
        <v>-</v>
      </c>
      <c r="BW34" s="9" t="str">
        <f t="shared" si="32"/>
        <v>-</v>
      </c>
      <c r="BX34" s="9" t="str">
        <f t="shared" si="33"/>
        <v>-</v>
      </c>
      <c r="BY34" s="9" t="str">
        <f t="shared" si="34"/>
        <v>-</v>
      </c>
      <c r="BZ34" s="9" t="str">
        <f t="shared" si="35"/>
        <v>-</v>
      </c>
      <c r="CA34" s="9" t="str">
        <f t="shared" si="36"/>
        <v>-</v>
      </c>
      <c r="CB34" s="9" t="str">
        <f t="shared" si="37"/>
        <v>-</v>
      </c>
      <c r="CC34" s="9" t="str">
        <f t="shared" si="38"/>
        <v>-</v>
      </c>
      <c r="CD34" s="9" t="str">
        <f t="shared" si="39"/>
        <v>o/-</v>
      </c>
      <c r="CE34" s="90" t="str">
        <f t="shared" si="40"/>
        <v>-</v>
      </c>
      <c r="CF34" s="9" t="str">
        <f t="shared" si="41"/>
        <v>-</v>
      </c>
      <c r="CG34" s="9" t="str">
        <f t="shared" si="42"/>
        <v>-</v>
      </c>
      <c r="CH34" s="9" t="str">
        <f t="shared" si="43"/>
        <v>-</v>
      </c>
      <c r="CI34" s="9" t="str">
        <f t="shared" si="44"/>
        <v>+</v>
      </c>
      <c r="CJ34" s="9"/>
      <c r="CK34" s="9"/>
      <c r="CL34" s="9"/>
      <c r="CM34" s="9"/>
      <c r="CN34" s="9"/>
      <c r="CO34" s="72"/>
      <c r="CP34" s="72"/>
      <c r="CQ34" s="72"/>
      <c r="CR34" s="72"/>
      <c r="CS34" s="72" t="e">
        <f t="shared" si="45"/>
        <v>#N/A</v>
      </c>
      <c r="CT34" s="63"/>
      <c r="CU34" s="63">
        <v>30</v>
      </c>
      <c r="CV34" s="91" t="s">
        <v>129</v>
      </c>
      <c r="CW34" s="63"/>
      <c r="CX34" s="63"/>
    </row>
    <row r="35" spans="2:102" x14ac:dyDescent="0.25">
      <c r="B35" s="27" t="s">
        <v>4</v>
      </c>
      <c r="C35" s="28"/>
      <c r="D35" s="88">
        <f>SUM(D7:D34)</f>
        <v>0</v>
      </c>
      <c r="E35" s="29">
        <f>$D$35-SUM(E7:E34)</f>
        <v>0</v>
      </c>
      <c r="F35" s="29">
        <f t="shared" ref="F35:AW35" si="46">$D$35-SUM(F7:F34)</f>
        <v>0</v>
      </c>
      <c r="G35" s="29">
        <f t="shared" si="46"/>
        <v>0</v>
      </c>
      <c r="H35" s="29">
        <f t="shared" si="46"/>
        <v>0</v>
      </c>
      <c r="I35" s="29">
        <f t="shared" si="46"/>
        <v>0</v>
      </c>
      <c r="J35" s="29">
        <f t="shared" si="46"/>
        <v>0</v>
      </c>
      <c r="K35" s="29">
        <f t="shared" si="46"/>
        <v>0</v>
      </c>
      <c r="L35" s="29">
        <f t="shared" si="46"/>
        <v>0</v>
      </c>
      <c r="M35" s="29">
        <f t="shared" si="46"/>
        <v>0</v>
      </c>
      <c r="N35" s="29">
        <f t="shared" si="46"/>
        <v>0</v>
      </c>
      <c r="O35" s="29">
        <f t="shared" si="46"/>
        <v>0</v>
      </c>
      <c r="P35" s="29">
        <f t="shared" si="46"/>
        <v>0</v>
      </c>
      <c r="Q35" s="29">
        <f t="shared" si="46"/>
        <v>0</v>
      </c>
      <c r="R35" s="29">
        <f t="shared" si="46"/>
        <v>0</v>
      </c>
      <c r="S35" s="29">
        <f t="shared" si="46"/>
        <v>0</v>
      </c>
      <c r="T35" s="29">
        <f t="shared" si="46"/>
        <v>0</v>
      </c>
      <c r="U35" s="29">
        <f t="shared" si="46"/>
        <v>0</v>
      </c>
      <c r="V35" s="29">
        <f t="shared" si="46"/>
        <v>0</v>
      </c>
      <c r="W35" s="29">
        <f t="shared" si="46"/>
        <v>0</v>
      </c>
      <c r="X35" s="29">
        <f t="shared" si="46"/>
        <v>0</v>
      </c>
      <c r="Y35" s="29">
        <f t="shared" si="46"/>
        <v>0</v>
      </c>
      <c r="Z35" s="29">
        <f t="shared" si="46"/>
        <v>0</v>
      </c>
      <c r="AA35" s="29">
        <f t="shared" si="46"/>
        <v>0</v>
      </c>
      <c r="AB35" s="29">
        <f t="shared" si="46"/>
        <v>0</v>
      </c>
      <c r="AC35" s="29">
        <f t="shared" si="46"/>
        <v>0</v>
      </c>
      <c r="AD35" s="29">
        <f t="shared" si="46"/>
        <v>0</v>
      </c>
      <c r="AE35" s="29">
        <f t="shared" si="46"/>
        <v>0</v>
      </c>
      <c r="AF35" s="29">
        <f t="shared" si="46"/>
        <v>0</v>
      </c>
      <c r="AG35" s="29">
        <f t="shared" si="46"/>
        <v>0</v>
      </c>
      <c r="AH35" s="29">
        <f t="shared" si="46"/>
        <v>0</v>
      </c>
      <c r="AI35" s="29">
        <f t="shared" si="46"/>
        <v>0</v>
      </c>
      <c r="AJ35" s="29">
        <f t="shared" si="46"/>
        <v>0</v>
      </c>
      <c r="AK35" s="29">
        <f t="shared" si="46"/>
        <v>0</v>
      </c>
      <c r="AL35" s="29">
        <f t="shared" si="46"/>
        <v>0</v>
      </c>
      <c r="AM35" s="29">
        <f t="shared" si="46"/>
        <v>0</v>
      </c>
      <c r="AN35" s="29">
        <f t="shared" si="46"/>
        <v>0</v>
      </c>
      <c r="AO35" s="29">
        <f t="shared" si="46"/>
        <v>0</v>
      </c>
      <c r="AP35" s="29">
        <f t="shared" si="46"/>
        <v>0</v>
      </c>
      <c r="AQ35" s="29">
        <f t="shared" si="46"/>
        <v>0</v>
      </c>
      <c r="AR35" s="29">
        <f t="shared" si="46"/>
        <v>0</v>
      </c>
      <c r="AS35" s="29">
        <f t="shared" si="46"/>
        <v>0</v>
      </c>
      <c r="AT35" s="29">
        <f t="shared" si="46"/>
        <v>0</v>
      </c>
      <c r="AU35" s="29">
        <f t="shared" si="46"/>
        <v>0</v>
      </c>
      <c r="AV35" s="29">
        <f t="shared" si="46"/>
        <v>0</v>
      </c>
      <c r="AW35" s="29">
        <f t="shared" si="46"/>
        <v>0</v>
      </c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72"/>
      <c r="CP35" s="72"/>
      <c r="CQ35" s="72"/>
      <c r="CR35" s="72"/>
      <c r="CS35" s="72"/>
      <c r="CT35" s="63"/>
      <c r="CU35" s="63">
        <v>31</v>
      </c>
      <c r="CV35" s="91" t="s">
        <v>129</v>
      </c>
      <c r="CW35" s="63"/>
      <c r="CX35" s="63"/>
    </row>
    <row r="36" spans="2:102" x14ac:dyDescent="0.25">
      <c r="B36" s="30" t="s">
        <v>8</v>
      </c>
      <c r="C36" s="31"/>
      <c r="D36" s="32"/>
      <c r="E36" s="33" t="e">
        <f>E35/$D$35*100</f>
        <v>#DIV/0!</v>
      </c>
      <c r="F36" s="33" t="e">
        <f t="shared" ref="F36:AW36" si="47">F35/$D$35*100</f>
        <v>#DIV/0!</v>
      </c>
      <c r="G36" s="33" t="e">
        <f t="shared" si="47"/>
        <v>#DIV/0!</v>
      </c>
      <c r="H36" s="33" t="e">
        <f t="shared" si="47"/>
        <v>#DIV/0!</v>
      </c>
      <c r="I36" s="33" t="e">
        <f t="shared" si="47"/>
        <v>#DIV/0!</v>
      </c>
      <c r="J36" s="33" t="e">
        <f t="shared" si="47"/>
        <v>#DIV/0!</v>
      </c>
      <c r="K36" s="33" t="e">
        <f t="shared" si="47"/>
        <v>#DIV/0!</v>
      </c>
      <c r="L36" s="33" t="e">
        <f t="shared" si="47"/>
        <v>#DIV/0!</v>
      </c>
      <c r="M36" s="33" t="e">
        <f t="shared" si="47"/>
        <v>#DIV/0!</v>
      </c>
      <c r="N36" s="33" t="e">
        <f t="shared" si="47"/>
        <v>#DIV/0!</v>
      </c>
      <c r="O36" s="33" t="e">
        <f t="shared" si="47"/>
        <v>#DIV/0!</v>
      </c>
      <c r="P36" s="33" t="e">
        <f t="shared" si="47"/>
        <v>#DIV/0!</v>
      </c>
      <c r="Q36" s="33" t="e">
        <f t="shared" si="47"/>
        <v>#DIV/0!</v>
      </c>
      <c r="R36" s="33" t="e">
        <f t="shared" si="47"/>
        <v>#DIV/0!</v>
      </c>
      <c r="S36" s="33" t="e">
        <f t="shared" si="47"/>
        <v>#DIV/0!</v>
      </c>
      <c r="T36" s="33" t="e">
        <f t="shared" si="47"/>
        <v>#DIV/0!</v>
      </c>
      <c r="U36" s="33" t="e">
        <f t="shared" si="47"/>
        <v>#DIV/0!</v>
      </c>
      <c r="V36" s="33" t="e">
        <f t="shared" si="47"/>
        <v>#DIV/0!</v>
      </c>
      <c r="W36" s="33" t="e">
        <f t="shared" si="47"/>
        <v>#DIV/0!</v>
      </c>
      <c r="X36" s="33" t="e">
        <f t="shared" si="47"/>
        <v>#DIV/0!</v>
      </c>
      <c r="Y36" s="33" t="e">
        <f t="shared" si="47"/>
        <v>#DIV/0!</v>
      </c>
      <c r="Z36" s="33" t="e">
        <f t="shared" si="47"/>
        <v>#DIV/0!</v>
      </c>
      <c r="AA36" s="33" t="e">
        <f t="shared" si="47"/>
        <v>#DIV/0!</v>
      </c>
      <c r="AB36" s="33" t="e">
        <f t="shared" si="47"/>
        <v>#DIV/0!</v>
      </c>
      <c r="AC36" s="33" t="e">
        <f t="shared" si="47"/>
        <v>#DIV/0!</v>
      </c>
      <c r="AD36" s="33" t="e">
        <f t="shared" si="47"/>
        <v>#DIV/0!</v>
      </c>
      <c r="AE36" s="33" t="e">
        <f t="shared" si="47"/>
        <v>#DIV/0!</v>
      </c>
      <c r="AF36" s="33" t="e">
        <f t="shared" si="47"/>
        <v>#DIV/0!</v>
      </c>
      <c r="AG36" s="33" t="e">
        <f t="shared" si="47"/>
        <v>#DIV/0!</v>
      </c>
      <c r="AH36" s="33" t="e">
        <f t="shared" si="47"/>
        <v>#DIV/0!</v>
      </c>
      <c r="AI36" s="33" t="e">
        <f t="shared" si="47"/>
        <v>#DIV/0!</v>
      </c>
      <c r="AJ36" s="33" t="e">
        <f t="shared" si="47"/>
        <v>#DIV/0!</v>
      </c>
      <c r="AK36" s="33" t="e">
        <f t="shared" si="47"/>
        <v>#DIV/0!</v>
      </c>
      <c r="AL36" s="33" t="e">
        <f t="shared" si="47"/>
        <v>#DIV/0!</v>
      </c>
      <c r="AM36" s="33" t="e">
        <f t="shared" si="47"/>
        <v>#DIV/0!</v>
      </c>
      <c r="AN36" s="33" t="e">
        <f t="shared" si="47"/>
        <v>#DIV/0!</v>
      </c>
      <c r="AO36" s="33" t="e">
        <f t="shared" si="47"/>
        <v>#DIV/0!</v>
      </c>
      <c r="AP36" s="33" t="e">
        <f t="shared" si="47"/>
        <v>#DIV/0!</v>
      </c>
      <c r="AQ36" s="33" t="e">
        <f t="shared" si="47"/>
        <v>#DIV/0!</v>
      </c>
      <c r="AR36" s="33" t="e">
        <f t="shared" si="47"/>
        <v>#DIV/0!</v>
      </c>
      <c r="AS36" s="33" t="e">
        <f t="shared" si="47"/>
        <v>#DIV/0!</v>
      </c>
      <c r="AT36" s="33" t="e">
        <f t="shared" si="47"/>
        <v>#DIV/0!</v>
      </c>
      <c r="AU36" s="33" t="e">
        <f t="shared" si="47"/>
        <v>#DIV/0!</v>
      </c>
      <c r="AV36" s="33" t="e">
        <f t="shared" si="47"/>
        <v>#DIV/0!</v>
      </c>
      <c r="AW36" s="33" t="e">
        <f t="shared" si="47"/>
        <v>#DIV/0!</v>
      </c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72"/>
      <c r="CP36" s="72"/>
      <c r="CQ36" s="72"/>
      <c r="CR36" s="72"/>
      <c r="CS36" s="72"/>
      <c r="CT36" s="63"/>
      <c r="CU36" s="63">
        <v>32</v>
      </c>
      <c r="CV36" s="91" t="s">
        <v>129</v>
      </c>
      <c r="CW36" s="63"/>
      <c r="CX36" s="63"/>
    </row>
    <row r="37" spans="2:102" x14ac:dyDescent="0.25">
      <c r="B37" s="35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 t="s">
        <v>5</v>
      </c>
      <c r="CD37" s="9">
        <v>0</v>
      </c>
      <c r="CE37" s="9">
        <v>1</v>
      </c>
      <c r="CF37" s="9">
        <v>2</v>
      </c>
      <c r="CG37" s="9">
        <v>3</v>
      </c>
      <c r="CH37" s="9">
        <v>4</v>
      </c>
      <c r="CI37" s="9">
        <v>5</v>
      </c>
      <c r="CJ37" s="9">
        <v>6</v>
      </c>
      <c r="CK37" s="9">
        <v>7</v>
      </c>
      <c r="CL37" s="9">
        <v>8</v>
      </c>
      <c r="CM37" s="61" t="s">
        <v>131</v>
      </c>
      <c r="CN37" s="9"/>
      <c r="CO37" s="72"/>
      <c r="CP37" s="72"/>
      <c r="CQ37" s="72"/>
      <c r="CR37" s="72"/>
      <c r="CS37" s="72"/>
      <c r="CT37" s="63"/>
      <c r="CU37" s="63">
        <v>33</v>
      </c>
      <c r="CV37" s="91" t="s">
        <v>133</v>
      </c>
      <c r="CW37" s="63"/>
      <c r="CX37" s="63"/>
    </row>
    <row r="38" spans="2:102" x14ac:dyDescent="0.25">
      <c r="B38" s="34"/>
      <c r="C38" s="3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 t="s">
        <v>6</v>
      </c>
      <c r="CD38" s="9">
        <f>COUNTIF(CS7:CS34,0)</f>
        <v>0</v>
      </c>
      <c r="CE38" s="9">
        <f>COUNTIF(CS7:CS34,1)</f>
        <v>0</v>
      </c>
      <c r="CF38" s="9">
        <f>COUNTIF(CS7:CS34,2)</f>
        <v>0</v>
      </c>
      <c r="CG38" s="9">
        <f>COUNTIF(CS7:CS34,3)</f>
        <v>0</v>
      </c>
      <c r="CH38" s="9">
        <f>COUNTIF(CS7:CS34,4)</f>
        <v>0</v>
      </c>
      <c r="CI38" s="9">
        <f>COUNTIF(CS7:CS34,5)</f>
        <v>0</v>
      </c>
      <c r="CJ38" s="9">
        <f>COUNTIF(CS7:CS34,6)</f>
        <v>0</v>
      </c>
      <c r="CK38" s="9">
        <f>COUNTIF(CS7:CS34,7)</f>
        <v>0</v>
      </c>
      <c r="CL38" s="9">
        <f>COUNTIF(CS7:CS34,8)</f>
        <v>0</v>
      </c>
      <c r="CM38" s="9">
        <f>COUNTIF(CS7:CS34,"9-10")</f>
        <v>0</v>
      </c>
      <c r="CN38" s="9"/>
      <c r="CO38" s="72"/>
      <c r="CP38" s="72"/>
      <c r="CQ38" s="72"/>
      <c r="CR38" s="72"/>
      <c r="CS38" s="72"/>
      <c r="CT38" s="63"/>
      <c r="CU38" s="63">
        <v>34</v>
      </c>
      <c r="CV38" s="91" t="s">
        <v>133</v>
      </c>
      <c r="CW38" s="63"/>
      <c r="CX38" s="63"/>
    </row>
    <row r="39" spans="2:102" x14ac:dyDescent="0.25">
      <c r="CH39" s="83"/>
      <c r="CI39" s="83"/>
      <c r="CJ39" s="83"/>
      <c r="CK39" s="83"/>
      <c r="CL39" s="83"/>
      <c r="CM39" s="83"/>
      <c r="CN39" s="83"/>
      <c r="CO39" s="63"/>
      <c r="CP39" s="63"/>
      <c r="CQ39" s="63"/>
      <c r="CR39" s="63"/>
      <c r="CS39" s="63"/>
      <c r="CT39" s="63"/>
      <c r="CU39" s="63">
        <v>35</v>
      </c>
      <c r="CV39" s="91" t="s">
        <v>134</v>
      </c>
      <c r="CW39" s="63"/>
      <c r="CX39" s="63"/>
    </row>
    <row r="40" spans="2:102" x14ac:dyDescent="0.25"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>
        <v>36</v>
      </c>
      <c r="CV40" s="91" t="s">
        <v>134</v>
      </c>
      <c r="CW40" s="63"/>
      <c r="CX40" s="63"/>
    </row>
    <row r="41" spans="2:102" x14ac:dyDescent="0.25"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>
        <v>37</v>
      </c>
      <c r="CV41" s="73" t="s">
        <v>134</v>
      </c>
    </row>
    <row r="42" spans="2:102" x14ac:dyDescent="0.25"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>
        <v>38</v>
      </c>
      <c r="CV42" s="73" t="s">
        <v>135</v>
      </c>
    </row>
    <row r="43" spans="2:102" x14ac:dyDescent="0.25"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>
        <v>39</v>
      </c>
      <c r="CV43" s="73" t="s">
        <v>135</v>
      </c>
    </row>
    <row r="44" spans="2:102" x14ac:dyDescent="0.25">
      <c r="CU44">
        <v>40</v>
      </c>
      <c r="CV44" s="73" t="s">
        <v>136</v>
      </c>
    </row>
    <row r="45" spans="2:102" x14ac:dyDescent="0.25">
      <c r="CU45">
        <v>41</v>
      </c>
      <c r="CV45" s="73" t="s">
        <v>136</v>
      </c>
    </row>
    <row r="46" spans="2:102" x14ac:dyDescent="0.25">
      <c r="CU46">
        <v>42</v>
      </c>
      <c r="CV46" s="73" t="s">
        <v>137</v>
      </c>
    </row>
    <row r="47" spans="2:102" x14ac:dyDescent="0.25">
      <c r="CU47">
        <v>43</v>
      </c>
      <c r="CV47" s="73" t="s">
        <v>138</v>
      </c>
    </row>
    <row r="48" spans="2:102" x14ac:dyDescent="0.25">
      <c r="CU48">
        <v>44</v>
      </c>
      <c r="CV48" s="73" t="s">
        <v>160</v>
      </c>
    </row>
    <row r="49" spans="99:100" x14ac:dyDescent="0.25">
      <c r="CU49">
        <v>45</v>
      </c>
      <c r="CV49" s="73" t="s">
        <v>160</v>
      </c>
    </row>
  </sheetData>
  <sheetProtection sheet="1" objects="1" scenarios="1" selectLockedCells="1"/>
  <mergeCells count="32">
    <mergeCell ref="B34:C34"/>
    <mergeCell ref="S2:AH2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9:C9"/>
    <mergeCell ref="D4:N4"/>
    <mergeCell ref="R4:U4"/>
    <mergeCell ref="B6:C6"/>
    <mergeCell ref="B7:C7"/>
    <mergeCell ref="B8:C8"/>
  </mergeCells>
  <conditionalFormatting sqref="B7:C34">
    <cfRule type="containsBlanks" dxfId="1" priority="2">
      <formula>LEN(TRIM(B7))=0</formula>
    </cfRule>
  </conditionalFormatting>
  <conditionalFormatting sqref="R4:U4">
    <cfRule type="containsBlanks" dxfId="0" priority="1">
      <formula>LEN(TRIM(R4))=0</formula>
    </cfRule>
  </conditionalFormatting>
  <dataValidations count="1">
    <dataValidation type="list" allowBlank="1" showInputMessage="1" showErrorMessage="1" promptTitle="Vælg skole" prompt="Vælg skole og skriv klassetrin i højre side." sqref="D4:N4">
      <formula1>skolenavn</formula1>
    </dataValidation>
  </dataValidations>
  <pageMargins left="0.25" right="0.25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workbookViewId="0">
      <selection activeCell="L5" sqref="L5"/>
    </sheetView>
  </sheetViews>
  <sheetFormatPr defaultRowHeight="15" x14ac:dyDescent="0.25"/>
  <cols>
    <col min="1" max="1" width="4.5703125" customWidth="1"/>
    <col min="2" max="2" width="5.28515625" customWidth="1"/>
    <col min="3" max="3" width="3.5703125" customWidth="1"/>
    <col min="4" max="17" width="7.7109375" customWidth="1"/>
    <col min="18" max="18" width="1.7109375" customWidth="1"/>
    <col min="19" max="19" width="1.5703125" customWidth="1"/>
    <col min="20" max="246" width="11.42578125" customWidth="1"/>
  </cols>
  <sheetData>
    <row r="1" spans="1:20" ht="15.7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x14ac:dyDescent="0.25">
      <c r="A2" s="8"/>
      <c r="B2" s="10" t="s">
        <v>15</v>
      </c>
      <c r="C2" s="46"/>
      <c r="D2" s="11" t="s">
        <v>16</v>
      </c>
      <c r="E2" s="12" t="s">
        <v>139</v>
      </c>
      <c r="F2" s="12" t="s">
        <v>140</v>
      </c>
      <c r="G2" s="55" t="s">
        <v>141</v>
      </c>
      <c r="H2" s="13" t="s">
        <v>142</v>
      </c>
      <c r="I2" s="74" t="s">
        <v>143</v>
      </c>
      <c r="J2" s="76" t="s">
        <v>144</v>
      </c>
      <c r="K2" s="13" t="s">
        <v>145</v>
      </c>
      <c r="L2" s="59" t="s">
        <v>7</v>
      </c>
      <c r="M2" s="55" t="s">
        <v>146</v>
      </c>
      <c r="N2" s="13" t="s">
        <v>147</v>
      </c>
      <c r="O2" s="74" t="s">
        <v>148</v>
      </c>
      <c r="P2" s="13" t="s">
        <v>149</v>
      </c>
      <c r="Q2" s="13" t="s">
        <v>150</v>
      </c>
      <c r="R2" s="51"/>
      <c r="S2" s="3"/>
      <c r="T2" s="14"/>
    </row>
    <row r="3" spans="1:20" ht="15.75" thickBot="1" x14ac:dyDescent="0.3">
      <c r="A3" s="8"/>
      <c r="B3" s="15" t="s">
        <v>3</v>
      </c>
      <c r="C3" s="47"/>
      <c r="D3" s="78" t="s">
        <v>151</v>
      </c>
      <c r="E3" s="78" t="s">
        <v>152</v>
      </c>
      <c r="F3" s="78" t="s">
        <v>153</v>
      </c>
      <c r="G3" s="79" t="s">
        <v>154</v>
      </c>
      <c r="H3" s="80"/>
      <c r="I3" s="81" t="s">
        <v>155</v>
      </c>
      <c r="J3" s="79" t="s">
        <v>156</v>
      </c>
      <c r="K3" s="80"/>
      <c r="L3" s="81" t="s">
        <v>157</v>
      </c>
      <c r="M3" s="78" t="s">
        <v>158</v>
      </c>
      <c r="N3" s="78" t="s">
        <v>159</v>
      </c>
      <c r="O3" s="79" t="s">
        <v>130</v>
      </c>
      <c r="P3" s="77"/>
      <c r="Q3" s="75"/>
      <c r="R3" s="60"/>
      <c r="S3" s="24"/>
      <c r="T3" s="25" t="str">
        <f>Evalueringsark!CS6</f>
        <v>C-værdi</v>
      </c>
    </row>
    <row r="4" spans="1:20" x14ac:dyDescent="0.25">
      <c r="A4" s="8"/>
      <c r="B4" s="18" t="s">
        <v>2</v>
      </c>
      <c r="C4" s="48">
        <v>1</v>
      </c>
      <c r="D4" s="19" t="str">
        <f>Evalueringsark!BV7</f>
        <v>-</v>
      </c>
      <c r="E4" s="20" t="str">
        <f>Evalueringsark!BW7</f>
        <v>-</v>
      </c>
      <c r="F4" s="20" t="str">
        <f>Evalueringsark!BX7</f>
        <v>-</v>
      </c>
      <c r="G4" s="57" t="str">
        <f>Evalueringsark!BY7</f>
        <v>-</v>
      </c>
      <c r="H4" s="21" t="str">
        <f>Evalueringsark!BZ7</f>
        <v>-</v>
      </c>
      <c r="I4" s="60" t="str">
        <f>Evalueringsark!CA7</f>
        <v>-</v>
      </c>
      <c r="J4" s="58" t="str">
        <f>Evalueringsark!CB7</f>
        <v>-</v>
      </c>
      <c r="K4" s="26" t="str">
        <f>Evalueringsark!CC7</f>
        <v>-</v>
      </c>
      <c r="L4" s="60" t="str">
        <f>Evalueringsark!CD7</f>
        <v>o/-</v>
      </c>
      <c r="M4" s="24" t="str">
        <f>Evalueringsark!CE7</f>
        <v>-</v>
      </c>
      <c r="N4" s="24" t="str">
        <f>Evalueringsark!CF7</f>
        <v>-</v>
      </c>
      <c r="O4" s="58" t="str">
        <f>Evalueringsark!CG7</f>
        <v>-</v>
      </c>
      <c r="P4" s="26" t="str">
        <f>Evalueringsark!CH7</f>
        <v>-</v>
      </c>
      <c r="Q4" s="26" t="str">
        <f>Evalueringsark!CI7</f>
        <v>+</v>
      </c>
      <c r="R4" s="53" t="e">
        <f>Evalueringsark!#REF!</f>
        <v>#REF!</v>
      </c>
      <c r="S4" s="6" t="e">
        <f>Evalueringsark!#REF!</f>
        <v>#REF!</v>
      </c>
      <c r="T4" s="25" t="e">
        <f>Evalueringsark!CS7</f>
        <v>#N/A</v>
      </c>
    </row>
    <row r="5" spans="1:20" x14ac:dyDescent="0.25">
      <c r="A5" s="8"/>
      <c r="B5" s="22" t="s">
        <v>2</v>
      </c>
      <c r="C5" s="49">
        <v>2</v>
      </c>
      <c r="D5" s="23" t="str">
        <f>Evalueringsark!BV8</f>
        <v>-</v>
      </c>
      <c r="E5" s="24" t="str">
        <f>Evalueringsark!BW8</f>
        <v>-</v>
      </c>
      <c r="F5" s="24" t="str">
        <f>Evalueringsark!BX8</f>
        <v>-</v>
      </c>
      <c r="G5" s="58" t="str">
        <f>Evalueringsark!BY8</f>
        <v>-</v>
      </c>
      <c r="H5" s="26" t="str">
        <f>Evalueringsark!BZ8</f>
        <v>-</v>
      </c>
      <c r="I5" s="60" t="str">
        <f>Evalueringsark!CA8</f>
        <v>-</v>
      </c>
      <c r="J5" s="58" t="str">
        <f>Evalueringsark!CB8</f>
        <v>-</v>
      </c>
      <c r="K5" s="26" t="str">
        <f>Evalueringsark!CC8</f>
        <v>-</v>
      </c>
      <c r="L5" s="60" t="str">
        <f>Evalueringsark!CD8</f>
        <v>o/-</v>
      </c>
      <c r="M5" s="24" t="str">
        <f>Evalueringsark!CE8</f>
        <v>-</v>
      </c>
      <c r="N5" s="24" t="str">
        <f>Evalueringsark!CF8</f>
        <v>-</v>
      </c>
      <c r="O5" s="58" t="str">
        <f>Evalueringsark!CG8</f>
        <v>-</v>
      </c>
      <c r="P5" s="26" t="str">
        <f>Evalueringsark!CH8</f>
        <v>-</v>
      </c>
      <c r="Q5" s="26" t="str">
        <f>Evalueringsark!CI8</f>
        <v>+</v>
      </c>
      <c r="R5" s="53" t="e">
        <f>Evalueringsark!#REF!</f>
        <v>#REF!</v>
      </c>
      <c r="S5" s="6" t="e">
        <f>Evalueringsark!#REF!</f>
        <v>#REF!</v>
      </c>
      <c r="T5" s="25" t="e">
        <f>Evalueringsark!CS8</f>
        <v>#N/A</v>
      </c>
    </row>
    <row r="6" spans="1:20" x14ac:dyDescent="0.25">
      <c r="A6" s="8"/>
      <c r="B6" s="22" t="s">
        <v>2</v>
      </c>
      <c r="C6" s="49">
        <v>3</v>
      </c>
      <c r="D6" s="23" t="str">
        <f>Evalueringsark!BV9</f>
        <v>-</v>
      </c>
      <c r="E6" s="24" t="str">
        <f>Evalueringsark!BW9</f>
        <v>-</v>
      </c>
      <c r="F6" s="24" t="str">
        <f>Evalueringsark!BX9</f>
        <v>-</v>
      </c>
      <c r="G6" s="58" t="str">
        <f>Evalueringsark!BY9</f>
        <v>-</v>
      </c>
      <c r="H6" s="26" t="str">
        <f>Evalueringsark!BZ9</f>
        <v>-</v>
      </c>
      <c r="I6" s="60" t="str">
        <f>Evalueringsark!CA9</f>
        <v>-</v>
      </c>
      <c r="J6" s="58" t="str">
        <f>Evalueringsark!CB9</f>
        <v>-</v>
      </c>
      <c r="K6" s="26" t="str">
        <f>Evalueringsark!CC9</f>
        <v>-</v>
      </c>
      <c r="L6" s="60" t="str">
        <f>Evalueringsark!CD9</f>
        <v>o/-</v>
      </c>
      <c r="M6" s="24" t="str">
        <f>Evalueringsark!CE9</f>
        <v>-</v>
      </c>
      <c r="N6" s="24" t="str">
        <f>Evalueringsark!CF9</f>
        <v>-</v>
      </c>
      <c r="O6" s="58" t="str">
        <f>Evalueringsark!CG9</f>
        <v>-</v>
      </c>
      <c r="P6" s="26" t="str">
        <f>Evalueringsark!CH9</f>
        <v>-</v>
      </c>
      <c r="Q6" s="26" t="str">
        <f>Evalueringsark!CI9</f>
        <v>+</v>
      </c>
      <c r="R6" s="53" t="e">
        <f>Evalueringsark!#REF!</f>
        <v>#REF!</v>
      </c>
      <c r="S6" s="6" t="e">
        <f>Evalueringsark!#REF!</f>
        <v>#REF!</v>
      </c>
      <c r="T6" s="25" t="e">
        <f>Evalueringsark!CS9</f>
        <v>#N/A</v>
      </c>
    </row>
    <row r="7" spans="1:20" x14ac:dyDescent="0.25">
      <c r="A7" s="8"/>
      <c r="B7" s="22" t="s">
        <v>2</v>
      </c>
      <c r="C7" s="49">
        <v>4</v>
      </c>
      <c r="D7" s="23" t="str">
        <f>Evalueringsark!BV10</f>
        <v>-</v>
      </c>
      <c r="E7" s="24" t="str">
        <f>Evalueringsark!BW10</f>
        <v>-</v>
      </c>
      <c r="F7" s="24" t="str">
        <f>Evalueringsark!BX10</f>
        <v>-</v>
      </c>
      <c r="G7" s="58" t="str">
        <f>Evalueringsark!BY10</f>
        <v>-</v>
      </c>
      <c r="H7" s="26" t="str">
        <f>Evalueringsark!BZ10</f>
        <v>-</v>
      </c>
      <c r="I7" s="60" t="str">
        <f>Evalueringsark!CA10</f>
        <v>-</v>
      </c>
      <c r="J7" s="58" t="str">
        <f>Evalueringsark!CB10</f>
        <v>-</v>
      </c>
      <c r="K7" s="26" t="str">
        <f>Evalueringsark!CC10</f>
        <v>-</v>
      </c>
      <c r="L7" s="60" t="str">
        <f>Evalueringsark!CD10</f>
        <v>o/-</v>
      </c>
      <c r="M7" s="24" t="str">
        <f>Evalueringsark!CE10</f>
        <v>-</v>
      </c>
      <c r="N7" s="24" t="str">
        <f>Evalueringsark!CF10</f>
        <v>-</v>
      </c>
      <c r="O7" s="58" t="str">
        <f>Evalueringsark!CG10</f>
        <v>-</v>
      </c>
      <c r="P7" s="26" t="str">
        <f>Evalueringsark!CH10</f>
        <v>-</v>
      </c>
      <c r="Q7" s="26" t="str">
        <f>Evalueringsark!CI10</f>
        <v>+</v>
      </c>
      <c r="R7" s="53" t="e">
        <f>Evalueringsark!#REF!</f>
        <v>#REF!</v>
      </c>
      <c r="S7" s="6" t="e">
        <f>Evalueringsark!#REF!</f>
        <v>#REF!</v>
      </c>
      <c r="T7" s="25" t="e">
        <f>Evalueringsark!CS10</f>
        <v>#N/A</v>
      </c>
    </row>
    <row r="8" spans="1:20" x14ac:dyDescent="0.25">
      <c r="A8" s="8"/>
      <c r="B8" s="22" t="s">
        <v>2</v>
      </c>
      <c r="C8" s="49">
        <v>5</v>
      </c>
      <c r="D8" s="23" t="str">
        <f>Evalueringsark!BV11</f>
        <v>-</v>
      </c>
      <c r="E8" s="24" t="str">
        <f>Evalueringsark!BW11</f>
        <v>-</v>
      </c>
      <c r="F8" s="24" t="str">
        <f>Evalueringsark!BX11</f>
        <v>-</v>
      </c>
      <c r="G8" s="58" t="str">
        <f>Evalueringsark!BY11</f>
        <v>-</v>
      </c>
      <c r="H8" s="26" t="str">
        <f>Evalueringsark!BZ11</f>
        <v>-</v>
      </c>
      <c r="I8" s="60" t="str">
        <f>Evalueringsark!CA11</f>
        <v>-</v>
      </c>
      <c r="J8" s="58" t="str">
        <f>Evalueringsark!CB11</f>
        <v>-</v>
      </c>
      <c r="K8" s="26" t="str">
        <f>Evalueringsark!CC11</f>
        <v>-</v>
      </c>
      <c r="L8" s="60" t="str">
        <f>Evalueringsark!CD11</f>
        <v>o/-</v>
      </c>
      <c r="M8" s="24" t="str">
        <f>Evalueringsark!CE11</f>
        <v>-</v>
      </c>
      <c r="N8" s="24" t="str">
        <f>Evalueringsark!CF11</f>
        <v>-</v>
      </c>
      <c r="O8" s="58" t="str">
        <f>Evalueringsark!CG11</f>
        <v>-</v>
      </c>
      <c r="P8" s="26" t="str">
        <f>Evalueringsark!CH11</f>
        <v>-</v>
      </c>
      <c r="Q8" s="26" t="str">
        <f>Evalueringsark!CI11</f>
        <v>+</v>
      </c>
      <c r="R8" s="53" t="e">
        <f>Evalueringsark!#REF!</f>
        <v>#REF!</v>
      </c>
      <c r="S8" s="6" t="e">
        <f>Evalueringsark!#REF!</f>
        <v>#REF!</v>
      </c>
      <c r="T8" s="25" t="e">
        <f>Evalueringsark!CS11</f>
        <v>#N/A</v>
      </c>
    </row>
    <row r="9" spans="1:20" x14ac:dyDescent="0.25">
      <c r="A9" s="8"/>
      <c r="B9" s="22" t="s">
        <v>2</v>
      </c>
      <c r="C9" s="49">
        <v>6</v>
      </c>
      <c r="D9" s="23" t="str">
        <f>Evalueringsark!BV12</f>
        <v>-</v>
      </c>
      <c r="E9" s="24" t="str">
        <f>Evalueringsark!BW12</f>
        <v>-</v>
      </c>
      <c r="F9" s="24" t="str">
        <f>Evalueringsark!BX12</f>
        <v>-</v>
      </c>
      <c r="G9" s="58" t="str">
        <f>Evalueringsark!BY12</f>
        <v>-</v>
      </c>
      <c r="H9" s="26" t="str">
        <f>Evalueringsark!BZ12</f>
        <v>-</v>
      </c>
      <c r="I9" s="60" t="str">
        <f>Evalueringsark!CA12</f>
        <v>-</v>
      </c>
      <c r="J9" s="58" t="str">
        <f>Evalueringsark!CB12</f>
        <v>-</v>
      </c>
      <c r="K9" s="26" t="str">
        <f>Evalueringsark!CC12</f>
        <v>-</v>
      </c>
      <c r="L9" s="60" t="str">
        <f>Evalueringsark!CD12</f>
        <v>o/-</v>
      </c>
      <c r="M9" s="24" t="str">
        <f>Evalueringsark!CE12</f>
        <v>-</v>
      </c>
      <c r="N9" s="24" t="str">
        <f>Evalueringsark!CF12</f>
        <v>-</v>
      </c>
      <c r="O9" s="58" t="str">
        <f>Evalueringsark!CG12</f>
        <v>-</v>
      </c>
      <c r="P9" s="26" t="str">
        <f>Evalueringsark!CH12</f>
        <v>-</v>
      </c>
      <c r="Q9" s="26" t="str">
        <f>Evalueringsark!CI12</f>
        <v>+</v>
      </c>
      <c r="R9" s="53" t="e">
        <f>Evalueringsark!#REF!</f>
        <v>#REF!</v>
      </c>
      <c r="S9" s="6" t="e">
        <f>Evalueringsark!#REF!</f>
        <v>#REF!</v>
      </c>
      <c r="T9" s="25" t="e">
        <f>Evalueringsark!CS12</f>
        <v>#N/A</v>
      </c>
    </row>
    <row r="10" spans="1:20" x14ac:dyDescent="0.25">
      <c r="A10" s="8"/>
      <c r="B10" s="22" t="s">
        <v>2</v>
      </c>
      <c r="C10" s="49">
        <v>7</v>
      </c>
      <c r="D10" s="23" t="str">
        <f>Evalueringsark!BV13</f>
        <v>-</v>
      </c>
      <c r="E10" s="24" t="str">
        <f>Evalueringsark!BW13</f>
        <v>-</v>
      </c>
      <c r="F10" s="24" t="str">
        <f>Evalueringsark!BX13</f>
        <v>-</v>
      </c>
      <c r="G10" s="58" t="str">
        <f>Evalueringsark!BY13</f>
        <v>-</v>
      </c>
      <c r="H10" s="26" t="str">
        <f>Evalueringsark!BZ13</f>
        <v>-</v>
      </c>
      <c r="I10" s="60" t="str">
        <f>Evalueringsark!CA13</f>
        <v>-</v>
      </c>
      <c r="J10" s="58" t="str">
        <f>Evalueringsark!CB13</f>
        <v>-</v>
      </c>
      <c r="K10" s="26" t="str">
        <f>Evalueringsark!CC13</f>
        <v>-</v>
      </c>
      <c r="L10" s="60" t="str">
        <f>Evalueringsark!CD13</f>
        <v>o/-</v>
      </c>
      <c r="M10" s="24" t="str">
        <f>Evalueringsark!CE13</f>
        <v>-</v>
      </c>
      <c r="N10" s="24" t="str">
        <f>Evalueringsark!CF13</f>
        <v>-</v>
      </c>
      <c r="O10" s="58" t="str">
        <f>Evalueringsark!CG13</f>
        <v>-</v>
      </c>
      <c r="P10" s="26" t="str">
        <f>Evalueringsark!CH13</f>
        <v>-</v>
      </c>
      <c r="Q10" s="26" t="str">
        <f>Evalueringsark!CI13</f>
        <v>+</v>
      </c>
      <c r="R10" s="53" t="e">
        <f>Evalueringsark!#REF!</f>
        <v>#REF!</v>
      </c>
      <c r="S10" s="6" t="e">
        <f>Evalueringsark!#REF!</f>
        <v>#REF!</v>
      </c>
      <c r="T10" s="25" t="e">
        <f>Evalueringsark!CS13</f>
        <v>#N/A</v>
      </c>
    </row>
    <row r="11" spans="1:20" x14ac:dyDescent="0.25">
      <c r="A11" s="8"/>
      <c r="B11" s="22" t="s">
        <v>2</v>
      </c>
      <c r="C11" s="49">
        <v>8</v>
      </c>
      <c r="D11" s="23" t="str">
        <f>Evalueringsark!BV14</f>
        <v>-</v>
      </c>
      <c r="E11" s="24" t="str">
        <f>Evalueringsark!BW14</f>
        <v>-</v>
      </c>
      <c r="F11" s="24" t="str">
        <f>Evalueringsark!BX14</f>
        <v>-</v>
      </c>
      <c r="G11" s="58" t="str">
        <f>Evalueringsark!BY14</f>
        <v>-</v>
      </c>
      <c r="H11" s="26" t="str">
        <f>Evalueringsark!BZ14</f>
        <v>-</v>
      </c>
      <c r="I11" s="60" t="str">
        <f>Evalueringsark!CA14</f>
        <v>-</v>
      </c>
      <c r="J11" s="58" t="str">
        <f>Evalueringsark!CB14</f>
        <v>-</v>
      </c>
      <c r="K11" s="26" t="str">
        <f>Evalueringsark!CC14</f>
        <v>-</v>
      </c>
      <c r="L11" s="60" t="str">
        <f>Evalueringsark!CD14</f>
        <v>o/-</v>
      </c>
      <c r="M11" s="24" t="str">
        <f>Evalueringsark!CE14</f>
        <v>-</v>
      </c>
      <c r="N11" s="24" t="str">
        <f>Evalueringsark!CF14</f>
        <v>-</v>
      </c>
      <c r="O11" s="58" t="str">
        <f>Evalueringsark!CG14</f>
        <v>-</v>
      </c>
      <c r="P11" s="26" t="str">
        <f>Evalueringsark!CH14</f>
        <v>-</v>
      </c>
      <c r="Q11" s="26" t="str">
        <f>Evalueringsark!CI14</f>
        <v>+</v>
      </c>
      <c r="R11" s="53" t="e">
        <f>Evalueringsark!#REF!</f>
        <v>#REF!</v>
      </c>
      <c r="S11" s="6" t="e">
        <f>Evalueringsark!#REF!</f>
        <v>#REF!</v>
      </c>
      <c r="T11" s="25" t="e">
        <f>Evalueringsark!CS14</f>
        <v>#N/A</v>
      </c>
    </row>
    <row r="12" spans="1:20" x14ac:dyDescent="0.25">
      <c r="A12" s="8"/>
      <c r="B12" s="22" t="s">
        <v>2</v>
      </c>
      <c r="C12" s="49">
        <v>9</v>
      </c>
      <c r="D12" s="23" t="str">
        <f>Evalueringsark!BV15</f>
        <v>-</v>
      </c>
      <c r="E12" s="24" t="str">
        <f>Evalueringsark!BW15</f>
        <v>-</v>
      </c>
      <c r="F12" s="24" t="str">
        <f>Evalueringsark!BX15</f>
        <v>-</v>
      </c>
      <c r="G12" s="58" t="str">
        <f>Evalueringsark!BY15</f>
        <v>-</v>
      </c>
      <c r="H12" s="26" t="str">
        <f>Evalueringsark!BZ15</f>
        <v>-</v>
      </c>
      <c r="I12" s="60" t="str">
        <f>Evalueringsark!CA15</f>
        <v>-</v>
      </c>
      <c r="J12" s="58" t="str">
        <f>Evalueringsark!CB15</f>
        <v>-</v>
      </c>
      <c r="K12" s="26" t="str">
        <f>Evalueringsark!CC15</f>
        <v>-</v>
      </c>
      <c r="L12" s="60" t="str">
        <f>Evalueringsark!CD15</f>
        <v>o/-</v>
      </c>
      <c r="M12" s="24" t="str">
        <f>Evalueringsark!CE15</f>
        <v>-</v>
      </c>
      <c r="N12" s="24" t="str">
        <f>Evalueringsark!CF15</f>
        <v>-</v>
      </c>
      <c r="O12" s="58" t="str">
        <f>Evalueringsark!CG15</f>
        <v>-</v>
      </c>
      <c r="P12" s="26" t="str">
        <f>Evalueringsark!CH15</f>
        <v>-</v>
      </c>
      <c r="Q12" s="26" t="str">
        <f>Evalueringsark!CI15</f>
        <v>+</v>
      </c>
      <c r="R12" s="53" t="e">
        <f>Evalueringsark!#REF!</f>
        <v>#REF!</v>
      </c>
      <c r="S12" s="6" t="e">
        <f>Evalueringsark!#REF!</f>
        <v>#REF!</v>
      </c>
      <c r="T12" s="25" t="e">
        <f>Evalueringsark!CS15</f>
        <v>#N/A</v>
      </c>
    </row>
    <row r="13" spans="1:20" x14ac:dyDescent="0.25">
      <c r="A13" s="8"/>
      <c r="B13" s="22" t="s">
        <v>2</v>
      </c>
      <c r="C13" s="49">
        <v>10</v>
      </c>
      <c r="D13" s="23" t="str">
        <f>Evalueringsark!BV16</f>
        <v>-</v>
      </c>
      <c r="E13" s="24" t="str">
        <f>Evalueringsark!BW16</f>
        <v>-</v>
      </c>
      <c r="F13" s="24" t="str">
        <f>Evalueringsark!BX16</f>
        <v>-</v>
      </c>
      <c r="G13" s="58" t="str">
        <f>Evalueringsark!BY16</f>
        <v>-</v>
      </c>
      <c r="H13" s="26" t="str">
        <f>Evalueringsark!BZ16</f>
        <v>-</v>
      </c>
      <c r="I13" s="60" t="str">
        <f>Evalueringsark!CA16</f>
        <v>-</v>
      </c>
      <c r="J13" s="58" t="str">
        <f>Evalueringsark!CB16</f>
        <v>-</v>
      </c>
      <c r="K13" s="26" t="str">
        <f>Evalueringsark!CC16</f>
        <v>-</v>
      </c>
      <c r="L13" s="60" t="str">
        <f>Evalueringsark!CD16</f>
        <v>o/-</v>
      </c>
      <c r="M13" s="24" t="str">
        <f>Evalueringsark!CE16</f>
        <v>-</v>
      </c>
      <c r="N13" s="24" t="str">
        <f>Evalueringsark!CF16</f>
        <v>-</v>
      </c>
      <c r="O13" s="58" t="str">
        <f>Evalueringsark!CG16</f>
        <v>-</v>
      </c>
      <c r="P13" s="26" t="str">
        <f>Evalueringsark!CH16</f>
        <v>-</v>
      </c>
      <c r="Q13" s="26" t="str">
        <f>Evalueringsark!CI16</f>
        <v>+</v>
      </c>
      <c r="R13" s="53" t="e">
        <f>Evalueringsark!#REF!</f>
        <v>#REF!</v>
      </c>
      <c r="S13" s="6" t="e">
        <f>Evalueringsark!#REF!</f>
        <v>#REF!</v>
      </c>
      <c r="T13" s="25" t="e">
        <f>Evalueringsark!CS16</f>
        <v>#N/A</v>
      </c>
    </row>
    <row r="14" spans="1:20" x14ac:dyDescent="0.25">
      <c r="A14" s="8"/>
      <c r="B14" s="22" t="s">
        <v>2</v>
      </c>
      <c r="C14" s="49">
        <v>11</v>
      </c>
      <c r="D14" s="23" t="str">
        <f>Evalueringsark!BV17</f>
        <v>-</v>
      </c>
      <c r="E14" s="24" t="str">
        <f>Evalueringsark!BW17</f>
        <v>-</v>
      </c>
      <c r="F14" s="24" t="str">
        <f>Evalueringsark!BX17</f>
        <v>-</v>
      </c>
      <c r="G14" s="58" t="str">
        <f>Evalueringsark!BY17</f>
        <v>-</v>
      </c>
      <c r="H14" s="26" t="str">
        <f>Evalueringsark!BZ17</f>
        <v>-</v>
      </c>
      <c r="I14" s="60" t="str">
        <f>Evalueringsark!CA17</f>
        <v>-</v>
      </c>
      <c r="J14" s="58" t="str">
        <f>Evalueringsark!CB17</f>
        <v>-</v>
      </c>
      <c r="K14" s="26" t="str">
        <f>Evalueringsark!CC17</f>
        <v>-</v>
      </c>
      <c r="L14" s="60" t="str">
        <f>Evalueringsark!CD17</f>
        <v>o/-</v>
      </c>
      <c r="M14" s="24" t="str">
        <f>Evalueringsark!CE17</f>
        <v>-</v>
      </c>
      <c r="N14" s="24" t="str">
        <f>Evalueringsark!CF17</f>
        <v>-</v>
      </c>
      <c r="O14" s="58" t="str">
        <f>Evalueringsark!CG17</f>
        <v>-</v>
      </c>
      <c r="P14" s="26" t="str">
        <f>Evalueringsark!CH17</f>
        <v>-</v>
      </c>
      <c r="Q14" s="26" t="str">
        <f>Evalueringsark!CI17</f>
        <v>+</v>
      </c>
      <c r="R14" s="53" t="e">
        <f>Evalueringsark!#REF!</f>
        <v>#REF!</v>
      </c>
      <c r="S14" s="6" t="e">
        <f>Evalueringsark!#REF!</f>
        <v>#REF!</v>
      </c>
      <c r="T14" s="25" t="e">
        <f>Evalueringsark!CS17</f>
        <v>#N/A</v>
      </c>
    </row>
    <row r="15" spans="1:20" x14ac:dyDescent="0.25">
      <c r="A15" s="8"/>
      <c r="B15" s="22" t="s">
        <v>2</v>
      </c>
      <c r="C15" s="49">
        <v>12</v>
      </c>
      <c r="D15" s="23" t="str">
        <f>Evalueringsark!BV18</f>
        <v>-</v>
      </c>
      <c r="E15" s="24" t="str">
        <f>Evalueringsark!BW18</f>
        <v>-</v>
      </c>
      <c r="F15" s="24" t="str">
        <f>Evalueringsark!BX18</f>
        <v>-</v>
      </c>
      <c r="G15" s="58" t="str">
        <f>Evalueringsark!BY18</f>
        <v>-</v>
      </c>
      <c r="H15" s="26" t="str">
        <f>Evalueringsark!BZ18</f>
        <v>-</v>
      </c>
      <c r="I15" s="60" t="str">
        <f>Evalueringsark!CA18</f>
        <v>-</v>
      </c>
      <c r="J15" s="58" t="str">
        <f>Evalueringsark!CB18</f>
        <v>-</v>
      </c>
      <c r="K15" s="26" t="str">
        <f>Evalueringsark!CC18</f>
        <v>-</v>
      </c>
      <c r="L15" s="60" t="str">
        <f>Evalueringsark!CD18</f>
        <v>o/-</v>
      </c>
      <c r="M15" s="24" t="str">
        <f>Evalueringsark!CE18</f>
        <v>-</v>
      </c>
      <c r="N15" s="24" t="str">
        <f>Evalueringsark!CF18</f>
        <v>-</v>
      </c>
      <c r="O15" s="58" t="str">
        <f>Evalueringsark!CG18</f>
        <v>-</v>
      </c>
      <c r="P15" s="26" t="str">
        <f>Evalueringsark!CH18</f>
        <v>-</v>
      </c>
      <c r="Q15" s="26" t="str">
        <f>Evalueringsark!CI18</f>
        <v>+</v>
      </c>
      <c r="R15" s="53" t="e">
        <f>Evalueringsark!#REF!</f>
        <v>#REF!</v>
      </c>
      <c r="S15" s="6" t="e">
        <f>Evalueringsark!#REF!</f>
        <v>#REF!</v>
      </c>
      <c r="T15" s="25" t="e">
        <f>Evalueringsark!CS18</f>
        <v>#N/A</v>
      </c>
    </row>
    <row r="16" spans="1:20" x14ac:dyDescent="0.25">
      <c r="A16" s="8"/>
      <c r="B16" s="22" t="s">
        <v>2</v>
      </c>
      <c r="C16" s="49">
        <v>13</v>
      </c>
      <c r="D16" s="23" t="str">
        <f>Evalueringsark!BV19</f>
        <v>-</v>
      </c>
      <c r="E16" s="24" t="str">
        <f>Evalueringsark!BW19</f>
        <v>-</v>
      </c>
      <c r="F16" s="24" t="str">
        <f>Evalueringsark!BX19</f>
        <v>-</v>
      </c>
      <c r="G16" s="58" t="str">
        <f>Evalueringsark!BY19</f>
        <v>-</v>
      </c>
      <c r="H16" s="26" t="str">
        <f>Evalueringsark!BZ19</f>
        <v>-</v>
      </c>
      <c r="I16" s="60" t="str">
        <f>Evalueringsark!CA19</f>
        <v>-</v>
      </c>
      <c r="J16" s="58" t="str">
        <f>Evalueringsark!CB19</f>
        <v>-</v>
      </c>
      <c r="K16" s="26" t="str">
        <f>Evalueringsark!CC19</f>
        <v>-</v>
      </c>
      <c r="L16" s="60" t="str">
        <f>Evalueringsark!CD19</f>
        <v>o/-</v>
      </c>
      <c r="M16" s="24" t="str">
        <f>Evalueringsark!CE19</f>
        <v>-</v>
      </c>
      <c r="N16" s="24" t="str">
        <f>Evalueringsark!CF19</f>
        <v>-</v>
      </c>
      <c r="O16" s="58" t="str">
        <f>Evalueringsark!CG19</f>
        <v>-</v>
      </c>
      <c r="P16" s="26" t="str">
        <f>Evalueringsark!CH19</f>
        <v>-</v>
      </c>
      <c r="Q16" s="26" t="str">
        <f>Evalueringsark!CI19</f>
        <v>+</v>
      </c>
      <c r="R16" s="53" t="e">
        <f>Evalueringsark!#REF!</f>
        <v>#REF!</v>
      </c>
      <c r="S16" s="6" t="e">
        <f>Evalueringsark!#REF!</f>
        <v>#REF!</v>
      </c>
      <c r="T16" s="25" t="e">
        <f>Evalueringsark!CS19</f>
        <v>#N/A</v>
      </c>
    </row>
    <row r="17" spans="1:20" x14ac:dyDescent="0.25">
      <c r="A17" s="8"/>
      <c r="B17" s="22" t="s">
        <v>2</v>
      </c>
      <c r="C17" s="49">
        <v>14</v>
      </c>
      <c r="D17" s="23" t="str">
        <f>Evalueringsark!BV20</f>
        <v>-</v>
      </c>
      <c r="E17" s="24" t="str">
        <f>Evalueringsark!BW20</f>
        <v>-</v>
      </c>
      <c r="F17" s="24" t="str">
        <f>Evalueringsark!BX20</f>
        <v>-</v>
      </c>
      <c r="G17" s="58" t="str">
        <f>Evalueringsark!BY20</f>
        <v>-</v>
      </c>
      <c r="H17" s="26" t="str">
        <f>Evalueringsark!BZ20</f>
        <v>-</v>
      </c>
      <c r="I17" s="60" t="str">
        <f>Evalueringsark!CA20</f>
        <v>-</v>
      </c>
      <c r="J17" s="58" t="str">
        <f>Evalueringsark!CB20</f>
        <v>-</v>
      </c>
      <c r="K17" s="26" t="str">
        <f>Evalueringsark!CC20</f>
        <v>-</v>
      </c>
      <c r="L17" s="60" t="str">
        <f>Evalueringsark!CD20</f>
        <v>o/-</v>
      </c>
      <c r="M17" s="24" t="str">
        <f>Evalueringsark!CE20</f>
        <v>-</v>
      </c>
      <c r="N17" s="24" t="str">
        <f>Evalueringsark!CF20</f>
        <v>-</v>
      </c>
      <c r="O17" s="58" t="str">
        <f>Evalueringsark!CG20</f>
        <v>-</v>
      </c>
      <c r="P17" s="26" t="str">
        <f>Evalueringsark!CH20</f>
        <v>-</v>
      </c>
      <c r="Q17" s="26" t="str">
        <f>Evalueringsark!CI20</f>
        <v>+</v>
      </c>
      <c r="R17" s="53" t="e">
        <f>Evalueringsark!#REF!</f>
        <v>#REF!</v>
      </c>
      <c r="S17" s="6" t="e">
        <f>Evalueringsark!#REF!</f>
        <v>#REF!</v>
      </c>
      <c r="T17" s="25" t="e">
        <f>Evalueringsark!CS20</f>
        <v>#N/A</v>
      </c>
    </row>
    <row r="18" spans="1:20" x14ac:dyDescent="0.25">
      <c r="A18" s="8"/>
      <c r="B18" s="22" t="s">
        <v>2</v>
      </c>
      <c r="C18" s="49">
        <v>15</v>
      </c>
      <c r="D18" s="23" t="str">
        <f>Evalueringsark!BV21</f>
        <v>-</v>
      </c>
      <c r="E18" s="24" t="str">
        <f>Evalueringsark!BW21</f>
        <v>-</v>
      </c>
      <c r="F18" s="24" t="str">
        <f>Evalueringsark!BX21</f>
        <v>-</v>
      </c>
      <c r="G18" s="58" t="str">
        <f>Evalueringsark!BY21</f>
        <v>-</v>
      </c>
      <c r="H18" s="26" t="str">
        <f>Evalueringsark!BZ21</f>
        <v>-</v>
      </c>
      <c r="I18" s="60" t="str">
        <f>Evalueringsark!CA21</f>
        <v>-</v>
      </c>
      <c r="J18" s="58" t="str">
        <f>Evalueringsark!CB21</f>
        <v>-</v>
      </c>
      <c r="K18" s="26" t="str">
        <f>Evalueringsark!CC21</f>
        <v>-</v>
      </c>
      <c r="L18" s="60" t="str">
        <f>Evalueringsark!CD21</f>
        <v>o/-</v>
      </c>
      <c r="M18" s="24" t="str">
        <f>Evalueringsark!CE21</f>
        <v>-</v>
      </c>
      <c r="N18" s="24" t="str">
        <f>Evalueringsark!CF21</f>
        <v>-</v>
      </c>
      <c r="O18" s="58" t="str">
        <f>Evalueringsark!CG21</f>
        <v>-</v>
      </c>
      <c r="P18" s="26" t="str">
        <f>Evalueringsark!CH21</f>
        <v>-</v>
      </c>
      <c r="Q18" s="26" t="str">
        <f>Evalueringsark!CI21</f>
        <v>+</v>
      </c>
      <c r="R18" s="53" t="e">
        <f>Evalueringsark!#REF!</f>
        <v>#REF!</v>
      </c>
      <c r="S18" s="6" t="e">
        <f>Evalueringsark!#REF!</f>
        <v>#REF!</v>
      </c>
      <c r="T18" s="25" t="e">
        <f>Evalueringsark!CS21</f>
        <v>#N/A</v>
      </c>
    </row>
    <row r="19" spans="1:20" x14ac:dyDescent="0.25">
      <c r="A19" s="8"/>
      <c r="B19" s="22" t="s">
        <v>2</v>
      </c>
      <c r="C19" s="49">
        <v>16</v>
      </c>
      <c r="D19" s="23" t="str">
        <f>Evalueringsark!BV22</f>
        <v>-</v>
      </c>
      <c r="E19" s="24" t="str">
        <f>Evalueringsark!BW22</f>
        <v>-</v>
      </c>
      <c r="F19" s="24" t="str">
        <f>Evalueringsark!BX22</f>
        <v>-</v>
      </c>
      <c r="G19" s="58" t="str">
        <f>Evalueringsark!BY22</f>
        <v>-</v>
      </c>
      <c r="H19" s="26" t="str">
        <f>Evalueringsark!BZ22</f>
        <v>-</v>
      </c>
      <c r="I19" s="60" t="str">
        <f>Evalueringsark!CA22</f>
        <v>-</v>
      </c>
      <c r="J19" s="58" t="str">
        <f>Evalueringsark!CB22</f>
        <v>-</v>
      </c>
      <c r="K19" s="26" t="str">
        <f>Evalueringsark!CC22</f>
        <v>-</v>
      </c>
      <c r="L19" s="60" t="str">
        <f>Evalueringsark!CD22</f>
        <v>o/-</v>
      </c>
      <c r="M19" s="24" t="str">
        <f>Evalueringsark!CE22</f>
        <v>-</v>
      </c>
      <c r="N19" s="24" t="str">
        <f>Evalueringsark!CF22</f>
        <v>-</v>
      </c>
      <c r="O19" s="58" t="str">
        <f>Evalueringsark!CG22</f>
        <v>-</v>
      </c>
      <c r="P19" s="26" t="str">
        <f>Evalueringsark!CH22</f>
        <v>-</v>
      </c>
      <c r="Q19" s="26" t="str">
        <f>Evalueringsark!CI22</f>
        <v>+</v>
      </c>
      <c r="R19" s="53" t="e">
        <f>Evalueringsark!#REF!</f>
        <v>#REF!</v>
      </c>
      <c r="S19" s="6" t="e">
        <f>Evalueringsark!#REF!</f>
        <v>#REF!</v>
      </c>
      <c r="T19" s="25" t="e">
        <f>Evalueringsark!CS22</f>
        <v>#N/A</v>
      </c>
    </row>
    <row r="20" spans="1:20" x14ac:dyDescent="0.25">
      <c r="A20" s="8"/>
      <c r="B20" s="22" t="s">
        <v>2</v>
      </c>
      <c r="C20" s="49">
        <v>17</v>
      </c>
      <c r="D20" s="23" t="str">
        <f>Evalueringsark!BV23</f>
        <v>-</v>
      </c>
      <c r="E20" s="24" t="str">
        <f>Evalueringsark!BW23</f>
        <v>-</v>
      </c>
      <c r="F20" s="24" t="str">
        <f>Evalueringsark!BX23</f>
        <v>-</v>
      </c>
      <c r="G20" s="58" t="str">
        <f>Evalueringsark!BY23</f>
        <v>-</v>
      </c>
      <c r="H20" s="26" t="str">
        <f>Evalueringsark!BZ23</f>
        <v>-</v>
      </c>
      <c r="I20" s="60" t="str">
        <f>Evalueringsark!CA23</f>
        <v>-</v>
      </c>
      <c r="J20" s="58" t="str">
        <f>Evalueringsark!CB23</f>
        <v>-</v>
      </c>
      <c r="K20" s="26" t="str">
        <f>Evalueringsark!CC23</f>
        <v>-</v>
      </c>
      <c r="L20" s="60" t="str">
        <f>Evalueringsark!CD23</f>
        <v>o/-</v>
      </c>
      <c r="M20" s="24" t="str">
        <f>Evalueringsark!CE23</f>
        <v>-</v>
      </c>
      <c r="N20" s="24" t="str">
        <f>Evalueringsark!CF23</f>
        <v>-</v>
      </c>
      <c r="O20" s="58" t="str">
        <f>Evalueringsark!CG23</f>
        <v>-</v>
      </c>
      <c r="P20" s="26" t="str">
        <f>Evalueringsark!CH23</f>
        <v>-</v>
      </c>
      <c r="Q20" s="26" t="str">
        <f>Evalueringsark!CI23</f>
        <v>+</v>
      </c>
      <c r="R20" s="53" t="e">
        <f>Evalueringsark!#REF!</f>
        <v>#REF!</v>
      </c>
      <c r="S20" s="6" t="e">
        <f>Evalueringsark!#REF!</f>
        <v>#REF!</v>
      </c>
      <c r="T20" s="25" t="e">
        <f>Evalueringsark!CS23</f>
        <v>#N/A</v>
      </c>
    </row>
    <row r="21" spans="1:20" x14ac:dyDescent="0.25">
      <c r="A21" s="8"/>
      <c r="B21" s="22" t="s">
        <v>2</v>
      </c>
      <c r="C21" s="49">
        <v>18</v>
      </c>
      <c r="D21" s="23" t="str">
        <f>Evalueringsark!BV24</f>
        <v>-</v>
      </c>
      <c r="E21" s="24" t="str">
        <f>Evalueringsark!BW24</f>
        <v>-</v>
      </c>
      <c r="F21" s="24" t="str">
        <f>Evalueringsark!BX24</f>
        <v>-</v>
      </c>
      <c r="G21" s="58" t="str">
        <f>Evalueringsark!BY24</f>
        <v>-</v>
      </c>
      <c r="H21" s="26" t="str">
        <f>Evalueringsark!BZ24</f>
        <v>-</v>
      </c>
      <c r="I21" s="60" t="str">
        <f>Evalueringsark!CA24</f>
        <v>-</v>
      </c>
      <c r="J21" s="58" t="str">
        <f>Evalueringsark!CB24</f>
        <v>-</v>
      </c>
      <c r="K21" s="26" t="str">
        <f>Evalueringsark!CC24</f>
        <v>-</v>
      </c>
      <c r="L21" s="60" t="str">
        <f>Evalueringsark!CD24</f>
        <v>o/-</v>
      </c>
      <c r="M21" s="24" t="str">
        <f>Evalueringsark!CE24</f>
        <v>-</v>
      </c>
      <c r="N21" s="24" t="str">
        <f>Evalueringsark!CF24</f>
        <v>-</v>
      </c>
      <c r="O21" s="58" t="str">
        <f>Evalueringsark!CG24</f>
        <v>-</v>
      </c>
      <c r="P21" s="26" t="str">
        <f>Evalueringsark!CH24</f>
        <v>-</v>
      </c>
      <c r="Q21" s="26" t="str">
        <f>Evalueringsark!CI24</f>
        <v>+</v>
      </c>
      <c r="R21" s="53" t="e">
        <f>Evalueringsark!#REF!</f>
        <v>#REF!</v>
      </c>
      <c r="S21" s="6" t="e">
        <f>Evalueringsark!#REF!</f>
        <v>#REF!</v>
      </c>
      <c r="T21" s="25" t="e">
        <f>Evalueringsark!CS24</f>
        <v>#N/A</v>
      </c>
    </row>
    <row r="22" spans="1:20" x14ac:dyDescent="0.25">
      <c r="A22" s="8"/>
      <c r="B22" s="22" t="s">
        <v>2</v>
      </c>
      <c r="C22" s="49">
        <v>19</v>
      </c>
      <c r="D22" s="23" t="str">
        <f>Evalueringsark!BV25</f>
        <v>-</v>
      </c>
      <c r="E22" s="24" t="str">
        <f>Evalueringsark!BW25</f>
        <v>-</v>
      </c>
      <c r="F22" s="24" t="str">
        <f>Evalueringsark!BX25</f>
        <v>-</v>
      </c>
      <c r="G22" s="58" t="str">
        <f>Evalueringsark!BY25</f>
        <v>-</v>
      </c>
      <c r="H22" s="26" t="str">
        <f>Evalueringsark!BZ25</f>
        <v>-</v>
      </c>
      <c r="I22" s="60" t="str">
        <f>Evalueringsark!CA25</f>
        <v>-</v>
      </c>
      <c r="J22" s="58" t="str">
        <f>Evalueringsark!CB25</f>
        <v>-</v>
      </c>
      <c r="K22" s="26" t="str">
        <f>Evalueringsark!CC25</f>
        <v>-</v>
      </c>
      <c r="L22" s="60" t="str">
        <f>Evalueringsark!CD25</f>
        <v>o/-</v>
      </c>
      <c r="M22" s="24" t="str">
        <f>Evalueringsark!CE25</f>
        <v>-</v>
      </c>
      <c r="N22" s="24" t="str">
        <f>Evalueringsark!CF25</f>
        <v>-</v>
      </c>
      <c r="O22" s="58" t="str">
        <f>Evalueringsark!CG25</f>
        <v>-</v>
      </c>
      <c r="P22" s="26" t="str">
        <f>Evalueringsark!CH25</f>
        <v>-</v>
      </c>
      <c r="Q22" s="26" t="str">
        <f>Evalueringsark!CI25</f>
        <v>+</v>
      </c>
      <c r="R22" s="53" t="e">
        <f>Evalueringsark!#REF!</f>
        <v>#REF!</v>
      </c>
      <c r="S22" s="6" t="e">
        <f>Evalueringsark!#REF!</f>
        <v>#REF!</v>
      </c>
      <c r="T22" s="25" t="e">
        <f>Evalueringsark!CS25</f>
        <v>#N/A</v>
      </c>
    </row>
    <row r="23" spans="1:20" x14ac:dyDescent="0.25">
      <c r="A23" s="8"/>
      <c r="B23" s="22" t="s">
        <v>2</v>
      </c>
      <c r="C23" s="49">
        <v>20</v>
      </c>
      <c r="D23" s="23" t="str">
        <f>Evalueringsark!BV26</f>
        <v>-</v>
      </c>
      <c r="E23" s="24" t="str">
        <f>Evalueringsark!BW26</f>
        <v>-</v>
      </c>
      <c r="F23" s="24" t="str">
        <f>Evalueringsark!BX26</f>
        <v>-</v>
      </c>
      <c r="G23" s="58" t="str">
        <f>Evalueringsark!BY26</f>
        <v>-</v>
      </c>
      <c r="H23" s="26" t="str">
        <f>Evalueringsark!BZ26</f>
        <v>-</v>
      </c>
      <c r="I23" s="60" t="str">
        <f>Evalueringsark!CA26</f>
        <v>-</v>
      </c>
      <c r="J23" s="58" t="str">
        <f>Evalueringsark!CB26</f>
        <v>-</v>
      </c>
      <c r="K23" s="26" t="str">
        <f>Evalueringsark!CC26</f>
        <v>-</v>
      </c>
      <c r="L23" s="60" t="str">
        <f>Evalueringsark!CD26</f>
        <v>o/-</v>
      </c>
      <c r="M23" s="24" t="str">
        <f>Evalueringsark!CE26</f>
        <v>-</v>
      </c>
      <c r="N23" s="24" t="str">
        <f>Evalueringsark!CF26</f>
        <v>-</v>
      </c>
      <c r="O23" s="58" t="str">
        <f>Evalueringsark!CG26</f>
        <v>-</v>
      </c>
      <c r="P23" s="26" t="str">
        <f>Evalueringsark!CH26</f>
        <v>-</v>
      </c>
      <c r="Q23" s="26" t="str">
        <f>Evalueringsark!CI26</f>
        <v>+</v>
      </c>
      <c r="R23" s="53" t="e">
        <f>Evalueringsark!#REF!</f>
        <v>#REF!</v>
      </c>
      <c r="S23" s="6" t="e">
        <f>Evalueringsark!#REF!</f>
        <v>#REF!</v>
      </c>
      <c r="T23" s="25" t="e">
        <f>Evalueringsark!CS26</f>
        <v>#N/A</v>
      </c>
    </row>
    <row r="24" spans="1:20" x14ac:dyDescent="0.25">
      <c r="A24" s="8"/>
      <c r="B24" s="22" t="s">
        <v>2</v>
      </c>
      <c r="C24" s="49">
        <v>21</v>
      </c>
      <c r="D24" s="23" t="str">
        <f>Evalueringsark!BV27</f>
        <v>-</v>
      </c>
      <c r="E24" s="24" t="str">
        <f>Evalueringsark!BW27</f>
        <v>-</v>
      </c>
      <c r="F24" s="24" t="str">
        <f>Evalueringsark!BX27</f>
        <v>-</v>
      </c>
      <c r="G24" s="58" t="str">
        <f>Evalueringsark!BY27</f>
        <v>-</v>
      </c>
      <c r="H24" s="26" t="str">
        <f>Evalueringsark!BZ27</f>
        <v>-</v>
      </c>
      <c r="I24" s="60" t="str">
        <f>Evalueringsark!CA27</f>
        <v>-</v>
      </c>
      <c r="J24" s="58" t="str">
        <f>Evalueringsark!CB27</f>
        <v>-</v>
      </c>
      <c r="K24" s="26" t="str">
        <f>Evalueringsark!CC27</f>
        <v>-</v>
      </c>
      <c r="L24" s="60" t="str">
        <f>Evalueringsark!CD27</f>
        <v>o/-</v>
      </c>
      <c r="M24" s="24" t="str">
        <f>Evalueringsark!CE27</f>
        <v>-</v>
      </c>
      <c r="N24" s="24" t="str">
        <f>Evalueringsark!CF27</f>
        <v>-</v>
      </c>
      <c r="O24" s="58" t="str">
        <f>Evalueringsark!CG27</f>
        <v>-</v>
      </c>
      <c r="P24" s="26" t="str">
        <f>Evalueringsark!CH27</f>
        <v>-</v>
      </c>
      <c r="Q24" s="26" t="str">
        <f>Evalueringsark!CI27</f>
        <v>+</v>
      </c>
      <c r="R24" s="53" t="e">
        <f>Evalueringsark!#REF!</f>
        <v>#REF!</v>
      </c>
      <c r="S24" s="6" t="e">
        <f>Evalueringsark!#REF!</f>
        <v>#REF!</v>
      </c>
      <c r="T24" s="25" t="e">
        <f>Evalueringsark!CS27</f>
        <v>#N/A</v>
      </c>
    </row>
    <row r="25" spans="1:20" x14ac:dyDescent="0.25">
      <c r="A25" s="8"/>
      <c r="B25" s="22" t="s">
        <v>2</v>
      </c>
      <c r="C25" s="49">
        <v>22</v>
      </c>
      <c r="D25" s="23" t="str">
        <f>Evalueringsark!BV28</f>
        <v>-</v>
      </c>
      <c r="E25" s="24" t="str">
        <f>Evalueringsark!BW28</f>
        <v>-</v>
      </c>
      <c r="F25" s="24" t="str">
        <f>Evalueringsark!BX28</f>
        <v>-</v>
      </c>
      <c r="G25" s="58" t="str">
        <f>Evalueringsark!BY28</f>
        <v>-</v>
      </c>
      <c r="H25" s="26" t="str">
        <f>Evalueringsark!BZ28</f>
        <v>-</v>
      </c>
      <c r="I25" s="60" t="str">
        <f>Evalueringsark!CA28</f>
        <v>-</v>
      </c>
      <c r="J25" s="58" t="str">
        <f>Evalueringsark!CB28</f>
        <v>-</v>
      </c>
      <c r="K25" s="26" t="str">
        <f>Evalueringsark!CC28</f>
        <v>-</v>
      </c>
      <c r="L25" s="60" t="str">
        <f>Evalueringsark!CD28</f>
        <v>o/-</v>
      </c>
      <c r="M25" s="24" t="str">
        <f>Evalueringsark!CE28</f>
        <v>-</v>
      </c>
      <c r="N25" s="24" t="str">
        <f>Evalueringsark!CF28</f>
        <v>-</v>
      </c>
      <c r="O25" s="58" t="str">
        <f>Evalueringsark!CG28</f>
        <v>-</v>
      </c>
      <c r="P25" s="26" t="str">
        <f>Evalueringsark!CH28</f>
        <v>-</v>
      </c>
      <c r="Q25" s="26" t="str">
        <f>Evalueringsark!CI28</f>
        <v>+</v>
      </c>
      <c r="R25" s="53" t="e">
        <f>Evalueringsark!#REF!</f>
        <v>#REF!</v>
      </c>
      <c r="S25" s="6" t="e">
        <f>Evalueringsark!#REF!</f>
        <v>#REF!</v>
      </c>
      <c r="T25" s="25" t="e">
        <f>Evalueringsark!CS28</f>
        <v>#N/A</v>
      </c>
    </row>
    <row r="26" spans="1:20" x14ac:dyDescent="0.25">
      <c r="A26" s="8"/>
      <c r="B26" s="22" t="s">
        <v>2</v>
      </c>
      <c r="C26" s="49">
        <v>23</v>
      </c>
      <c r="D26" s="23" t="str">
        <f>Evalueringsark!BV29</f>
        <v>-</v>
      </c>
      <c r="E26" s="24" t="str">
        <f>Evalueringsark!BW29</f>
        <v>-</v>
      </c>
      <c r="F26" s="24" t="str">
        <f>Evalueringsark!BX29</f>
        <v>-</v>
      </c>
      <c r="G26" s="58" t="str">
        <f>Evalueringsark!BY29</f>
        <v>-</v>
      </c>
      <c r="H26" s="26" t="str">
        <f>Evalueringsark!BZ29</f>
        <v>-</v>
      </c>
      <c r="I26" s="60" t="str">
        <f>Evalueringsark!CA29</f>
        <v>-</v>
      </c>
      <c r="J26" s="58" t="str">
        <f>Evalueringsark!CB29</f>
        <v>-</v>
      </c>
      <c r="K26" s="26" t="str">
        <f>Evalueringsark!CC29</f>
        <v>-</v>
      </c>
      <c r="L26" s="60" t="str">
        <f>Evalueringsark!CD29</f>
        <v>o/-</v>
      </c>
      <c r="M26" s="24" t="str">
        <f>Evalueringsark!CE29</f>
        <v>-</v>
      </c>
      <c r="N26" s="24" t="str">
        <f>Evalueringsark!CF29</f>
        <v>-</v>
      </c>
      <c r="O26" s="58" t="str">
        <f>Evalueringsark!CG29</f>
        <v>-</v>
      </c>
      <c r="P26" s="26" t="str">
        <f>Evalueringsark!CH29</f>
        <v>-</v>
      </c>
      <c r="Q26" s="26" t="str">
        <f>Evalueringsark!CI29</f>
        <v>+</v>
      </c>
      <c r="R26" s="53" t="e">
        <f>Evalueringsark!#REF!</f>
        <v>#REF!</v>
      </c>
      <c r="S26" s="6" t="e">
        <f>Evalueringsark!#REF!</f>
        <v>#REF!</v>
      </c>
      <c r="T26" s="25" t="e">
        <f>Evalueringsark!CS29</f>
        <v>#N/A</v>
      </c>
    </row>
    <row r="27" spans="1:20" x14ac:dyDescent="0.25">
      <c r="A27" s="8"/>
      <c r="B27" s="22" t="s">
        <v>2</v>
      </c>
      <c r="C27" s="49">
        <v>24</v>
      </c>
      <c r="D27" s="23" t="str">
        <f>Evalueringsark!BV30</f>
        <v>-</v>
      </c>
      <c r="E27" s="24" t="str">
        <f>Evalueringsark!BW30</f>
        <v>-</v>
      </c>
      <c r="F27" s="24" t="str">
        <f>Evalueringsark!BX30</f>
        <v>-</v>
      </c>
      <c r="G27" s="58" t="str">
        <f>Evalueringsark!BY30</f>
        <v>-</v>
      </c>
      <c r="H27" s="26" t="str">
        <f>Evalueringsark!BZ30</f>
        <v>-</v>
      </c>
      <c r="I27" s="60" t="str">
        <f>Evalueringsark!CA30</f>
        <v>-</v>
      </c>
      <c r="J27" s="58" t="str">
        <f>Evalueringsark!CB30</f>
        <v>-</v>
      </c>
      <c r="K27" s="26" t="str">
        <f>Evalueringsark!CC30</f>
        <v>-</v>
      </c>
      <c r="L27" s="60" t="str">
        <f>Evalueringsark!CD30</f>
        <v>o/-</v>
      </c>
      <c r="M27" s="24" t="str">
        <f>Evalueringsark!CE30</f>
        <v>-</v>
      </c>
      <c r="N27" s="24" t="str">
        <f>Evalueringsark!CF30</f>
        <v>-</v>
      </c>
      <c r="O27" s="58" t="str">
        <f>Evalueringsark!CG30</f>
        <v>-</v>
      </c>
      <c r="P27" s="26" t="str">
        <f>Evalueringsark!CH30</f>
        <v>-</v>
      </c>
      <c r="Q27" s="26" t="str">
        <f>Evalueringsark!CI30</f>
        <v>+</v>
      </c>
      <c r="R27" s="53" t="e">
        <f>Evalueringsark!#REF!</f>
        <v>#REF!</v>
      </c>
      <c r="S27" s="6" t="e">
        <f>Evalueringsark!#REF!</f>
        <v>#REF!</v>
      </c>
      <c r="T27" s="25" t="e">
        <f>Evalueringsark!CS30</f>
        <v>#N/A</v>
      </c>
    </row>
    <row r="28" spans="1:20" x14ac:dyDescent="0.25">
      <c r="A28" s="8"/>
      <c r="B28" s="22" t="s">
        <v>2</v>
      </c>
      <c r="C28" s="49">
        <v>25</v>
      </c>
      <c r="D28" s="23" t="str">
        <f>Evalueringsark!BV31</f>
        <v>-</v>
      </c>
      <c r="E28" s="24" t="str">
        <f>Evalueringsark!BW31</f>
        <v>-</v>
      </c>
      <c r="F28" s="24" t="str">
        <f>Evalueringsark!BX31</f>
        <v>-</v>
      </c>
      <c r="G28" s="58" t="str">
        <f>Evalueringsark!BY31</f>
        <v>-</v>
      </c>
      <c r="H28" s="26" t="str">
        <f>Evalueringsark!BZ31</f>
        <v>-</v>
      </c>
      <c r="I28" s="60" t="str">
        <f>Evalueringsark!CA31</f>
        <v>-</v>
      </c>
      <c r="J28" s="58" t="str">
        <f>Evalueringsark!CB31</f>
        <v>-</v>
      </c>
      <c r="K28" s="26" t="str">
        <f>Evalueringsark!CC31</f>
        <v>-</v>
      </c>
      <c r="L28" s="60" t="str">
        <f>Evalueringsark!CD31</f>
        <v>o/-</v>
      </c>
      <c r="M28" s="24" t="str">
        <f>Evalueringsark!CE31</f>
        <v>-</v>
      </c>
      <c r="N28" s="24" t="str">
        <f>Evalueringsark!CF31</f>
        <v>-</v>
      </c>
      <c r="O28" s="58" t="str">
        <f>Evalueringsark!CG31</f>
        <v>-</v>
      </c>
      <c r="P28" s="26" t="str">
        <f>Evalueringsark!CH31</f>
        <v>-</v>
      </c>
      <c r="Q28" s="26" t="str">
        <f>Evalueringsark!CI31</f>
        <v>+</v>
      </c>
      <c r="R28" s="53" t="e">
        <f>Evalueringsark!#REF!</f>
        <v>#REF!</v>
      </c>
      <c r="S28" s="6" t="e">
        <f>Evalueringsark!#REF!</f>
        <v>#REF!</v>
      </c>
      <c r="T28" s="25" t="e">
        <f>Evalueringsark!CS31</f>
        <v>#N/A</v>
      </c>
    </row>
    <row r="29" spans="1:20" x14ac:dyDescent="0.25">
      <c r="A29" s="8"/>
      <c r="B29" s="22" t="s">
        <v>2</v>
      </c>
      <c r="C29" s="49">
        <v>26</v>
      </c>
      <c r="D29" s="23" t="str">
        <f>Evalueringsark!BV32</f>
        <v>-</v>
      </c>
      <c r="E29" s="24" t="str">
        <f>Evalueringsark!BW32</f>
        <v>-</v>
      </c>
      <c r="F29" s="24" t="str">
        <f>Evalueringsark!BX32</f>
        <v>-</v>
      </c>
      <c r="G29" s="58" t="str">
        <f>Evalueringsark!BY32</f>
        <v>-</v>
      </c>
      <c r="H29" s="26" t="str">
        <f>Evalueringsark!BZ32</f>
        <v>-</v>
      </c>
      <c r="I29" s="60" t="str">
        <f>Evalueringsark!CA32</f>
        <v>-</v>
      </c>
      <c r="J29" s="58" t="str">
        <f>Evalueringsark!CB32</f>
        <v>-</v>
      </c>
      <c r="K29" s="26" t="str">
        <f>Evalueringsark!CC32</f>
        <v>-</v>
      </c>
      <c r="L29" s="60" t="str">
        <f>Evalueringsark!CD32</f>
        <v>o/-</v>
      </c>
      <c r="M29" s="24" t="str">
        <f>Evalueringsark!CE32</f>
        <v>-</v>
      </c>
      <c r="N29" s="24" t="str">
        <f>Evalueringsark!CF32</f>
        <v>-</v>
      </c>
      <c r="O29" s="58" t="str">
        <f>Evalueringsark!CG32</f>
        <v>-</v>
      </c>
      <c r="P29" s="26" t="str">
        <f>Evalueringsark!CH32</f>
        <v>-</v>
      </c>
      <c r="Q29" s="26" t="str">
        <f>Evalueringsark!CI32</f>
        <v>+</v>
      </c>
      <c r="R29" s="53" t="e">
        <f>Evalueringsark!#REF!</f>
        <v>#REF!</v>
      </c>
      <c r="S29" s="6" t="e">
        <f>Evalueringsark!#REF!</f>
        <v>#REF!</v>
      </c>
      <c r="T29" s="25" t="e">
        <f>Evalueringsark!CS32</f>
        <v>#N/A</v>
      </c>
    </row>
    <row r="30" spans="1:20" x14ac:dyDescent="0.25">
      <c r="A30" s="8"/>
      <c r="B30" s="22" t="s">
        <v>2</v>
      </c>
      <c r="C30" s="49">
        <v>27</v>
      </c>
      <c r="D30" s="23" t="str">
        <f>Evalueringsark!BV33</f>
        <v>-</v>
      </c>
      <c r="E30" s="24" t="str">
        <f>Evalueringsark!BW33</f>
        <v>-</v>
      </c>
      <c r="F30" s="24" t="str">
        <f>Evalueringsark!BX33</f>
        <v>-</v>
      </c>
      <c r="G30" s="58" t="str">
        <f>Evalueringsark!BY33</f>
        <v>-</v>
      </c>
      <c r="H30" s="26" t="str">
        <f>Evalueringsark!BZ33</f>
        <v>-</v>
      </c>
      <c r="I30" s="60" t="str">
        <f>Evalueringsark!CA33</f>
        <v>-</v>
      </c>
      <c r="J30" s="58" t="str">
        <f>Evalueringsark!CB33</f>
        <v>-</v>
      </c>
      <c r="K30" s="26" t="str">
        <f>Evalueringsark!CC33</f>
        <v>-</v>
      </c>
      <c r="L30" s="60" t="str">
        <f>Evalueringsark!CD33</f>
        <v>o/-</v>
      </c>
      <c r="M30" s="24" t="str">
        <f>Evalueringsark!CE33</f>
        <v>-</v>
      </c>
      <c r="N30" s="24" t="str">
        <f>Evalueringsark!CF33</f>
        <v>-</v>
      </c>
      <c r="O30" s="58" t="str">
        <f>Evalueringsark!CG33</f>
        <v>-</v>
      </c>
      <c r="P30" s="26" t="str">
        <f>Evalueringsark!CH33</f>
        <v>-</v>
      </c>
      <c r="Q30" s="26" t="str">
        <f>Evalueringsark!CI33</f>
        <v>+</v>
      </c>
      <c r="R30" s="53" t="e">
        <f>Evalueringsark!#REF!</f>
        <v>#REF!</v>
      </c>
      <c r="S30" s="6" t="e">
        <f>Evalueringsark!#REF!</f>
        <v>#REF!</v>
      </c>
      <c r="T30" s="25" t="e">
        <f>Evalueringsark!CS33</f>
        <v>#N/A</v>
      </c>
    </row>
    <row r="31" spans="1:20" ht="15.75" thickBot="1" x14ac:dyDescent="0.3">
      <c r="A31" s="8"/>
      <c r="B31" s="15" t="s">
        <v>2</v>
      </c>
      <c r="C31" s="50">
        <v>28</v>
      </c>
      <c r="D31" s="4" t="str">
        <f>Evalueringsark!BV34</f>
        <v>-</v>
      </c>
      <c r="E31" s="5" t="str">
        <f>Evalueringsark!BW34</f>
        <v>-</v>
      </c>
      <c r="F31" s="5" t="str">
        <f>Evalueringsark!BX34</f>
        <v>-</v>
      </c>
      <c r="G31" s="56" t="str">
        <f>Evalueringsark!BY34</f>
        <v>-</v>
      </c>
      <c r="H31" s="17" t="str">
        <f>Evalueringsark!BZ34</f>
        <v>-</v>
      </c>
      <c r="I31" s="52" t="str">
        <f>Evalueringsark!CA34</f>
        <v>-</v>
      </c>
      <c r="J31" s="56" t="str">
        <f>Evalueringsark!CB34</f>
        <v>-</v>
      </c>
      <c r="K31" s="17" t="str">
        <f>Evalueringsark!CC34</f>
        <v>-</v>
      </c>
      <c r="L31" s="52" t="str">
        <f>Evalueringsark!CD34</f>
        <v>o/-</v>
      </c>
      <c r="M31" s="5" t="str">
        <f>Evalueringsark!CE34</f>
        <v>-</v>
      </c>
      <c r="N31" s="5" t="str">
        <f>Evalueringsark!CF34</f>
        <v>-</v>
      </c>
      <c r="O31" s="56" t="str">
        <f>Evalueringsark!CG34</f>
        <v>-</v>
      </c>
      <c r="P31" s="17" t="str">
        <f>Evalueringsark!CH34</f>
        <v>-</v>
      </c>
      <c r="Q31" s="17" t="str">
        <f>Evalueringsark!CI34</f>
        <v>+</v>
      </c>
      <c r="R31" s="54" t="e">
        <f>Evalueringsark!#REF!</f>
        <v>#REF!</v>
      </c>
      <c r="S31" s="7" t="e">
        <f>Evalueringsark!#REF!</f>
        <v>#REF!</v>
      </c>
      <c r="T31" s="16" t="e">
        <f>Evalueringsark!CS34</f>
        <v>#N/A</v>
      </c>
    </row>
    <row r="33" spans="2:9" x14ac:dyDescent="0.25">
      <c r="B33" s="64" t="s">
        <v>115</v>
      </c>
      <c r="C33" s="36"/>
      <c r="D33" s="36"/>
      <c r="E33" s="36"/>
      <c r="F33" s="36"/>
      <c r="G33" s="36"/>
      <c r="H33" s="36"/>
      <c r="I33" s="68"/>
    </row>
    <row r="34" spans="2:9" x14ac:dyDescent="0.25">
      <c r="B34" s="30" t="s">
        <v>116</v>
      </c>
      <c r="C34" s="2"/>
      <c r="D34" s="2"/>
      <c r="E34" s="2"/>
      <c r="F34" s="2"/>
      <c r="G34" s="2"/>
      <c r="H34" s="2"/>
      <c r="I34" s="69"/>
    </row>
    <row r="35" spans="2:9" x14ac:dyDescent="0.25">
      <c r="B35" s="30" t="s">
        <v>117</v>
      </c>
      <c r="C35" s="2"/>
      <c r="D35" s="2"/>
      <c r="E35" s="2"/>
      <c r="F35" s="2"/>
      <c r="G35" s="2"/>
      <c r="H35" s="2"/>
      <c r="I35" s="69"/>
    </row>
    <row r="36" spans="2:9" x14ac:dyDescent="0.25">
      <c r="B36" s="30" t="s">
        <v>118</v>
      </c>
      <c r="C36" s="2"/>
      <c r="D36" s="2"/>
      <c r="E36" s="2"/>
      <c r="F36" s="2"/>
      <c r="G36" s="2"/>
      <c r="H36" s="2"/>
      <c r="I36" s="69"/>
    </row>
    <row r="37" spans="2:9" x14ac:dyDescent="0.25">
      <c r="B37" s="30" t="s">
        <v>119</v>
      </c>
      <c r="C37" s="2"/>
      <c r="D37" s="2"/>
      <c r="E37" s="2"/>
      <c r="F37" s="2"/>
      <c r="G37" s="2"/>
      <c r="H37" s="2"/>
      <c r="I37" s="69"/>
    </row>
    <row r="38" spans="2:9" x14ac:dyDescent="0.25">
      <c r="B38" s="30" t="s">
        <v>120</v>
      </c>
      <c r="C38" s="2"/>
      <c r="D38" s="2"/>
      <c r="E38" s="2"/>
      <c r="F38" s="2"/>
      <c r="G38" s="2"/>
      <c r="H38" s="2"/>
      <c r="I38" s="69"/>
    </row>
    <row r="39" spans="2:9" x14ac:dyDescent="0.25">
      <c r="B39" s="30" t="s">
        <v>121</v>
      </c>
      <c r="C39" s="2"/>
      <c r="D39" s="2"/>
      <c r="E39" s="2"/>
      <c r="F39" s="2"/>
      <c r="G39" s="2"/>
      <c r="H39" s="2"/>
      <c r="I39" s="69"/>
    </row>
    <row r="40" spans="2:9" x14ac:dyDescent="0.25">
      <c r="B40" s="65" t="s">
        <v>122</v>
      </c>
      <c r="C40" s="70"/>
      <c r="D40" s="70"/>
      <c r="E40" s="70"/>
      <c r="F40" s="70"/>
      <c r="G40" s="70"/>
      <c r="H40" s="70"/>
      <c r="I40" s="71"/>
    </row>
  </sheetData>
  <sheetProtection selectLockedCells="1" selectUnlockedCells="1"/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9"/>
  <sheetViews>
    <sheetView workbookViewId="0">
      <selection activeCell="B23" sqref="B23"/>
    </sheetView>
  </sheetViews>
  <sheetFormatPr defaultRowHeight="15" x14ac:dyDescent="0.25"/>
  <cols>
    <col min="1" max="1" width="13.42578125" customWidth="1"/>
    <col min="2" max="12" width="5.85546875" customWidth="1"/>
    <col min="13" max="13" width="4" customWidth="1"/>
    <col min="14" max="51" width="2.7109375" customWidth="1"/>
    <col min="52" max="237" width="11.42578125" customWidth="1"/>
  </cols>
  <sheetData>
    <row r="1" spans="1:5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x14ac:dyDescent="0.25">
      <c r="A2" s="29" t="s">
        <v>3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>
        <v>21</v>
      </c>
      <c r="W2" s="37">
        <v>22</v>
      </c>
      <c r="X2" s="37">
        <v>23</v>
      </c>
      <c r="Y2" s="37">
        <v>24</v>
      </c>
      <c r="Z2" s="37">
        <v>25</v>
      </c>
      <c r="AA2" s="37">
        <v>26</v>
      </c>
      <c r="AB2" s="37">
        <v>27</v>
      </c>
      <c r="AC2" s="37">
        <v>28</v>
      </c>
      <c r="AD2" s="37">
        <v>29</v>
      </c>
      <c r="AE2" s="37">
        <v>30</v>
      </c>
      <c r="AF2" s="37">
        <v>31</v>
      </c>
      <c r="AG2" s="37">
        <v>32</v>
      </c>
      <c r="AH2" s="37">
        <v>33</v>
      </c>
      <c r="AI2" s="37">
        <v>34</v>
      </c>
      <c r="AJ2" s="37">
        <v>35</v>
      </c>
      <c r="AK2" s="37">
        <v>36</v>
      </c>
      <c r="AL2" s="37">
        <v>37</v>
      </c>
      <c r="AM2" s="37">
        <v>38</v>
      </c>
      <c r="AN2" s="37">
        <v>39</v>
      </c>
      <c r="AO2" s="37">
        <v>40</v>
      </c>
      <c r="AP2" s="37">
        <v>41</v>
      </c>
      <c r="AQ2" s="37">
        <v>42</v>
      </c>
      <c r="AR2" s="37">
        <v>43</v>
      </c>
      <c r="AS2" s="37">
        <v>44</v>
      </c>
      <c r="AT2" s="37">
        <v>45</v>
      </c>
      <c r="AU2" s="37"/>
      <c r="AV2" s="37"/>
      <c r="AW2" s="37"/>
      <c r="AX2" s="37"/>
      <c r="AY2" s="37"/>
    </row>
    <row r="3" spans="1:51" x14ac:dyDescent="0.25">
      <c r="A3" s="29" t="s">
        <v>12</v>
      </c>
      <c r="B3" s="45" t="e">
        <f>Evalueringsark!E36</f>
        <v>#DIV/0!</v>
      </c>
      <c r="C3" s="45" t="e">
        <f>Evalueringsark!F36</f>
        <v>#DIV/0!</v>
      </c>
      <c r="D3" s="45" t="e">
        <f>Evalueringsark!G36</f>
        <v>#DIV/0!</v>
      </c>
      <c r="E3" s="45" t="e">
        <f>Evalueringsark!H36</f>
        <v>#DIV/0!</v>
      </c>
      <c r="F3" s="45" t="e">
        <f>Evalueringsark!I36</f>
        <v>#DIV/0!</v>
      </c>
      <c r="G3" s="45" t="e">
        <f>Evalueringsark!J36</f>
        <v>#DIV/0!</v>
      </c>
      <c r="H3" s="45" t="e">
        <f>Evalueringsark!K36</f>
        <v>#DIV/0!</v>
      </c>
      <c r="I3" s="45" t="e">
        <f>Evalueringsark!L36</f>
        <v>#DIV/0!</v>
      </c>
      <c r="J3" s="45" t="e">
        <f>Evalueringsark!M36</f>
        <v>#DIV/0!</v>
      </c>
      <c r="K3" s="45" t="e">
        <f>Evalueringsark!N36</f>
        <v>#DIV/0!</v>
      </c>
      <c r="L3" s="45" t="e">
        <f>Evalueringsark!O36</f>
        <v>#DIV/0!</v>
      </c>
      <c r="M3" s="45" t="e">
        <f>Evalueringsark!P36</f>
        <v>#DIV/0!</v>
      </c>
      <c r="N3" s="45" t="e">
        <f>Evalueringsark!Q36</f>
        <v>#DIV/0!</v>
      </c>
      <c r="O3" s="45" t="e">
        <f>Evalueringsark!R36</f>
        <v>#DIV/0!</v>
      </c>
      <c r="P3" s="45" t="e">
        <f>Evalueringsark!S36</f>
        <v>#DIV/0!</v>
      </c>
      <c r="Q3" s="45" t="e">
        <f>Evalueringsark!T36</f>
        <v>#DIV/0!</v>
      </c>
      <c r="R3" s="45" t="e">
        <f>Evalueringsark!U36</f>
        <v>#DIV/0!</v>
      </c>
      <c r="S3" s="45" t="e">
        <f>Evalueringsark!V36</f>
        <v>#DIV/0!</v>
      </c>
      <c r="T3" s="45" t="e">
        <f>Evalueringsark!W36</f>
        <v>#DIV/0!</v>
      </c>
      <c r="U3" s="45" t="e">
        <f>Evalueringsark!X36</f>
        <v>#DIV/0!</v>
      </c>
      <c r="V3" s="45" t="e">
        <f>Evalueringsark!Y36</f>
        <v>#DIV/0!</v>
      </c>
      <c r="W3" s="45" t="e">
        <f>Evalueringsark!Z36</f>
        <v>#DIV/0!</v>
      </c>
      <c r="X3" s="45" t="e">
        <f>Evalueringsark!AA36</f>
        <v>#DIV/0!</v>
      </c>
      <c r="Y3" s="45" t="e">
        <f>Evalueringsark!AB36</f>
        <v>#DIV/0!</v>
      </c>
      <c r="Z3" s="45" t="e">
        <f>Evalueringsark!AC36</f>
        <v>#DIV/0!</v>
      </c>
      <c r="AA3" s="45" t="e">
        <f>Evalueringsark!AD36</f>
        <v>#DIV/0!</v>
      </c>
      <c r="AB3" s="45" t="e">
        <f>Evalueringsark!AE36</f>
        <v>#DIV/0!</v>
      </c>
      <c r="AC3" s="45" t="e">
        <f>Evalueringsark!AF36</f>
        <v>#DIV/0!</v>
      </c>
      <c r="AD3" s="45" t="e">
        <f>Evalueringsark!AG36</f>
        <v>#DIV/0!</v>
      </c>
      <c r="AE3" s="45" t="e">
        <f>Evalueringsark!AH36</f>
        <v>#DIV/0!</v>
      </c>
      <c r="AF3" s="45" t="e">
        <f>Evalueringsark!AI36</f>
        <v>#DIV/0!</v>
      </c>
      <c r="AG3" s="45" t="e">
        <f>Evalueringsark!AJ36</f>
        <v>#DIV/0!</v>
      </c>
      <c r="AH3" s="45" t="e">
        <f>Evalueringsark!AK36</f>
        <v>#DIV/0!</v>
      </c>
      <c r="AI3" s="45" t="e">
        <f>Evalueringsark!AL36</f>
        <v>#DIV/0!</v>
      </c>
      <c r="AJ3" s="45" t="e">
        <f>Evalueringsark!AM36</f>
        <v>#DIV/0!</v>
      </c>
      <c r="AK3" s="45" t="e">
        <f>Evalueringsark!AN36</f>
        <v>#DIV/0!</v>
      </c>
      <c r="AL3" s="45" t="e">
        <f>Evalueringsark!AO36</f>
        <v>#DIV/0!</v>
      </c>
      <c r="AM3" s="45" t="e">
        <f>Evalueringsark!AP36</f>
        <v>#DIV/0!</v>
      </c>
      <c r="AN3" s="45" t="e">
        <f>Evalueringsark!AQ36</f>
        <v>#DIV/0!</v>
      </c>
      <c r="AO3" s="45" t="e">
        <f>Evalueringsark!AR36</f>
        <v>#DIV/0!</v>
      </c>
      <c r="AP3" s="45" t="e">
        <f>Evalueringsark!AS36</f>
        <v>#DIV/0!</v>
      </c>
      <c r="AQ3" s="45" t="e">
        <f>Evalueringsark!AT36</f>
        <v>#DIV/0!</v>
      </c>
      <c r="AR3" s="45" t="e">
        <f>Evalueringsark!AU36</f>
        <v>#DIV/0!</v>
      </c>
      <c r="AS3" s="45" t="e">
        <f>Evalueringsark!AV36</f>
        <v>#DIV/0!</v>
      </c>
      <c r="AT3" s="45" t="e">
        <f>Evalueringsark!AW36</f>
        <v>#DIV/0!</v>
      </c>
      <c r="AU3" s="45"/>
      <c r="AV3" s="45"/>
      <c r="AW3" s="45"/>
      <c r="AX3" s="45"/>
      <c r="AY3" s="45"/>
    </row>
    <row r="4" spans="1:51" x14ac:dyDescent="0.25">
      <c r="A4" s="29" t="s">
        <v>9</v>
      </c>
      <c r="B4" s="82">
        <v>100</v>
      </c>
      <c r="C4" s="82">
        <v>100</v>
      </c>
      <c r="D4" s="82">
        <v>99</v>
      </c>
      <c r="E4" s="82">
        <v>97</v>
      </c>
      <c r="F4" s="82">
        <v>94</v>
      </c>
      <c r="G4" s="82">
        <v>98</v>
      </c>
      <c r="H4" s="82">
        <v>78</v>
      </c>
      <c r="I4" s="82">
        <v>100</v>
      </c>
      <c r="J4" s="82">
        <v>88</v>
      </c>
      <c r="K4" s="82">
        <v>67</v>
      </c>
      <c r="L4" s="82">
        <v>100</v>
      </c>
      <c r="M4" s="82">
        <v>100</v>
      </c>
      <c r="N4" s="82">
        <v>92</v>
      </c>
      <c r="O4" s="82">
        <v>92</v>
      </c>
      <c r="P4" s="82">
        <v>95</v>
      </c>
      <c r="Q4" s="82">
        <v>97</v>
      </c>
      <c r="R4" s="82">
        <v>96</v>
      </c>
      <c r="S4" s="82">
        <v>94</v>
      </c>
      <c r="T4" s="82">
        <v>71</v>
      </c>
      <c r="U4" s="82">
        <v>92</v>
      </c>
      <c r="V4" s="82">
        <v>96</v>
      </c>
      <c r="W4" s="82">
        <v>87</v>
      </c>
      <c r="X4" s="82">
        <v>94</v>
      </c>
      <c r="Y4" s="82">
        <v>94</v>
      </c>
      <c r="Z4" s="82">
        <v>64</v>
      </c>
      <c r="AA4" s="82">
        <v>76</v>
      </c>
      <c r="AB4" s="82">
        <v>60</v>
      </c>
      <c r="AC4" s="82">
        <v>78</v>
      </c>
      <c r="AD4" s="82">
        <v>87</v>
      </c>
      <c r="AE4" s="82">
        <v>87</v>
      </c>
      <c r="AF4" s="82">
        <v>82</v>
      </c>
      <c r="AG4" s="82">
        <v>51</v>
      </c>
      <c r="AH4" s="82">
        <v>72</v>
      </c>
      <c r="AI4" s="82">
        <v>96</v>
      </c>
      <c r="AJ4" s="82">
        <v>82</v>
      </c>
      <c r="AK4" s="82">
        <v>94</v>
      </c>
      <c r="AL4" s="82">
        <v>59</v>
      </c>
      <c r="AM4" s="82">
        <v>96</v>
      </c>
      <c r="AN4" s="82">
        <v>75</v>
      </c>
      <c r="AO4" s="82">
        <v>89</v>
      </c>
      <c r="AP4" s="82">
        <v>100</v>
      </c>
      <c r="AQ4" s="82">
        <v>88</v>
      </c>
      <c r="AR4" s="82">
        <v>100</v>
      </c>
      <c r="AS4" s="82">
        <v>90</v>
      </c>
      <c r="AT4" s="82">
        <v>89</v>
      </c>
      <c r="AU4" s="37"/>
      <c r="AV4" s="37"/>
      <c r="AW4" s="37"/>
      <c r="AX4" s="37"/>
      <c r="AY4" s="37"/>
    </row>
    <row r="5" spans="1:51" ht="15.75" thickBot="1" x14ac:dyDescent="0.3">
      <c r="A5" s="34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</row>
    <row r="6" spans="1:51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40"/>
      <c r="AB6" s="41" t="s">
        <v>10</v>
      </c>
      <c r="AC6" s="42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5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5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51" ht="15.75" thickBo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1:51" ht="15.75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40"/>
      <c r="AO23" s="43"/>
      <c r="AP23" s="41" t="s">
        <v>14</v>
      </c>
      <c r="AQ23" s="43"/>
      <c r="AR23" s="42"/>
      <c r="AS23" s="8"/>
      <c r="AT23" s="8"/>
      <c r="AU23" s="8"/>
      <c r="AV23" s="8"/>
      <c r="AW23" s="8"/>
      <c r="AX23" s="8"/>
      <c r="AY23" s="8"/>
    </row>
    <row r="24" spans="1:51" x14ac:dyDescent="0.25">
      <c r="A24" s="29" t="str">
        <f>Evalueringsark!CC37</f>
        <v>C-værdi</v>
      </c>
      <c r="B24" s="37">
        <f>Evalueringsark!CD37</f>
        <v>0</v>
      </c>
      <c r="C24" s="37">
        <f>Evalueringsark!CE37</f>
        <v>1</v>
      </c>
      <c r="D24" s="37">
        <f>Evalueringsark!CF37</f>
        <v>2</v>
      </c>
      <c r="E24" s="37">
        <f>Evalueringsark!CG37</f>
        <v>3</v>
      </c>
      <c r="F24" s="37">
        <f>Evalueringsark!CH37</f>
        <v>4</v>
      </c>
      <c r="G24" s="37">
        <f>Evalueringsark!CI37</f>
        <v>5</v>
      </c>
      <c r="H24" s="37">
        <f>Evalueringsark!CJ37</f>
        <v>6</v>
      </c>
      <c r="I24" s="37">
        <f>Evalueringsark!CK37</f>
        <v>7</v>
      </c>
      <c r="J24" s="37">
        <f>Evalueringsark!CL37</f>
        <v>8</v>
      </c>
      <c r="K24" s="37" t="str">
        <f>Evalueringsark!CM37</f>
        <v>9-10</v>
      </c>
      <c r="L24" s="37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1:51" x14ac:dyDescent="0.25">
      <c r="A25" s="29" t="s">
        <v>11</v>
      </c>
      <c r="B25" s="37">
        <f>Evalueringsark!CD38</f>
        <v>0</v>
      </c>
      <c r="C25" s="37">
        <f>Evalueringsark!CE38</f>
        <v>0</v>
      </c>
      <c r="D25" s="37">
        <f>Evalueringsark!CF38</f>
        <v>0</v>
      </c>
      <c r="E25" s="37">
        <f>Evalueringsark!CG38</f>
        <v>0</v>
      </c>
      <c r="F25" s="37">
        <f>Evalueringsark!CH38</f>
        <v>0</v>
      </c>
      <c r="G25" s="37">
        <f>Evalueringsark!CI38</f>
        <v>0</v>
      </c>
      <c r="H25" s="37">
        <f>Evalueringsark!CJ38</f>
        <v>0</v>
      </c>
      <c r="I25" s="37">
        <f>Evalueringsark!CK38</f>
        <v>0</v>
      </c>
      <c r="J25" s="37">
        <f>Evalueringsark!CL38</f>
        <v>0</v>
      </c>
      <c r="K25" s="37">
        <f>Evalueringsark!CM38</f>
        <v>0</v>
      </c>
      <c r="L25" s="37"/>
      <c r="M25" s="9">
        <f>SUM(B25:L25)</f>
        <v>0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1:51" x14ac:dyDescent="0.25">
      <c r="A26" s="44" t="s">
        <v>12</v>
      </c>
      <c r="B26" s="38" t="e">
        <f>B25/M25*100</f>
        <v>#DIV/0!</v>
      </c>
      <c r="C26" s="38" t="e">
        <f>C25/M25*100</f>
        <v>#DIV/0!</v>
      </c>
      <c r="D26" s="38" t="e">
        <f>D25/M25*100</f>
        <v>#DIV/0!</v>
      </c>
      <c r="E26" s="38" t="e">
        <f>E25/M25*100</f>
        <v>#DIV/0!</v>
      </c>
      <c r="F26" s="38" t="e">
        <f>F25/M25*100</f>
        <v>#DIV/0!</v>
      </c>
      <c r="G26" s="38" t="e">
        <f>G25/M25*100</f>
        <v>#DIV/0!</v>
      </c>
      <c r="H26" s="38" t="e">
        <f>H25/M25*100</f>
        <v>#DIV/0!</v>
      </c>
      <c r="I26" s="38" t="e">
        <f>I25/M25*100</f>
        <v>#DIV/0!</v>
      </c>
      <c r="J26" s="38" t="e">
        <f>J25/M25*100</f>
        <v>#DIV/0!</v>
      </c>
      <c r="K26" s="38" t="e">
        <f>K25/M25*100</f>
        <v>#DIV/0!</v>
      </c>
      <c r="L26" s="3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1" x14ac:dyDescent="0.25">
      <c r="A27" s="44" t="s">
        <v>13</v>
      </c>
      <c r="B27" s="37">
        <v>1</v>
      </c>
      <c r="C27" s="37">
        <v>3</v>
      </c>
      <c r="D27" s="37">
        <v>7</v>
      </c>
      <c r="E27" s="37">
        <v>12</v>
      </c>
      <c r="F27" s="37">
        <v>17</v>
      </c>
      <c r="G27" s="37">
        <v>20</v>
      </c>
      <c r="H27" s="37">
        <v>17</v>
      </c>
      <c r="I27" s="37">
        <v>12</v>
      </c>
      <c r="J27" s="37">
        <v>7</v>
      </c>
      <c r="K27" s="37">
        <v>3</v>
      </c>
      <c r="L27" s="3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1:5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spans="1:51" x14ac:dyDescent="0.25">
      <c r="A29" s="8"/>
      <c r="B29" s="64" t="s">
        <v>115</v>
      </c>
      <c r="C29" s="35"/>
      <c r="D29" s="35"/>
      <c r="E29" s="35"/>
      <c r="F29" s="35"/>
      <c r="G29" s="35"/>
      <c r="H29" s="35"/>
      <c r="I29" s="32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1:51" x14ac:dyDescent="0.25">
      <c r="A30" s="8"/>
      <c r="B30" s="30" t="s">
        <v>116</v>
      </c>
      <c r="C30" s="34"/>
      <c r="D30" s="34"/>
      <c r="E30" s="34"/>
      <c r="F30" s="34"/>
      <c r="G30" s="34"/>
      <c r="H30" s="34"/>
      <c r="I30" s="31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1:51" x14ac:dyDescent="0.25">
      <c r="A31" s="8"/>
      <c r="B31" s="30" t="s">
        <v>117</v>
      </c>
      <c r="C31" s="34"/>
      <c r="D31" s="34"/>
      <c r="E31" s="34"/>
      <c r="F31" s="34"/>
      <c r="G31" s="34"/>
      <c r="H31" s="34"/>
      <c r="I31" s="31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x14ac:dyDescent="0.25">
      <c r="A32" s="8"/>
      <c r="B32" s="30" t="s">
        <v>118</v>
      </c>
      <c r="C32" s="34"/>
      <c r="D32" s="34"/>
      <c r="E32" s="34"/>
      <c r="F32" s="34"/>
      <c r="G32" s="34"/>
      <c r="H32" s="34"/>
      <c r="I32" s="31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spans="1:51" x14ac:dyDescent="0.25">
      <c r="A33" s="8"/>
      <c r="B33" s="30" t="s">
        <v>119</v>
      </c>
      <c r="C33" s="34"/>
      <c r="D33" s="34"/>
      <c r="E33" s="34"/>
      <c r="F33" s="34"/>
      <c r="G33" s="34"/>
      <c r="H33" s="34"/>
      <c r="I33" s="31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1:51" x14ac:dyDescent="0.25">
      <c r="A34" s="8"/>
      <c r="B34" s="30" t="s">
        <v>120</v>
      </c>
      <c r="C34" s="34"/>
      <c r="D34" s="34"/>
      <c r="E34" s="34"/>
      <c r="F34" s="34"/>
      <c r="G34" s="34"/>
      <c r="H34" s="34"/>
      <c r="I34" s="3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x14ac:dyDescent="0.25">
      <c r="A35" s="8"/>
      <c r="B35" s="30" t="s">
        <v>121</v>
      </c>
      <c r="C35" s="34"/>
      <c r="D35" s="34"/>
      <c r="E35" s="34"/>
      <c r="F35" s="34"/>
      <c r="G35" s="34"/>
      <c r="H35" s="34"/>
      <c r="I35" s="31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51" x14ac:dyDescent="0.25">
      <c r="A36" s="8"/>
      <c r="B36" s="65" t="s">
        <v>122</v>
      </c>
      <c r="C36" s="66"/>
      <c r="D36" s="66"/>
      <c r="E36" s="66"/>
      <c r="F36" s="66"/>
      <c r="G36" s="66"/>
      <c r="H36" s="66"/>
      <c r="I36" s="67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1:5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spans="1:5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</row>
    <row r="39" spans="1:5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</sheetData>
  <sheetProtection sheet="1" objects="1" scenarios="1" selectLockedCells="1" selectUnlockedCells="1"/>
  <pageMargins left="0.25" right="0.25" top="0.75" bottom="0.75" header="0.3" footer="0.3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29" workbookViewId="0">
      <selection activeCell="A48" sqref="A1:A48"/>
    </sheetView>
  </sheetViews>
  <sheetFormatPr defaultRowHeight="15" x14ac:dyDescent="0.25"/>
  <cols>
    <col min="1" max="1" width="35.140625" customWidth="1"/>
  </cols>
  <sheetData>
    <row r="1" spans="1:3" x14ac:dyDescent="0.25">
      <c r="A1" t="s">
        <v>17</v>
      </c>
      <c r="B1" t="s">
        <v>18</v>
      </c>
      <c r="C1" s="62" t="s">
        <v>19</v>
      </c>
    </row>
    <row r="2" spans="1:3" x14ac:dyDescent="0.25">
      <c r="A2" t="s">
        <v>20</v>
      </c>
      <c r="B2" t="s">
        <v>18</v>
      </c>
      <c r="C2" s="62" t="s">
        <v>21</v>
      </c>
    </row>
    <row r="3" spans="1:3" x14ac:dyDescent="0.25">
      <c r="A3" t="s">
        <v>22</v>
      </c>
      <c r="B3" t="s">
        <v>18</v>
      </c>
      <c r="C3" s="62" t="s">
        <v>23</v>
      </c>
    </row>
    <row r="4" spans="1:3" x14ac:dyDescent="0.25">
      <c r="A4" t="s">
        <v>24</v>
      </c>
      <c r="B4" t="s">
        <v>18</v>
      </c>
      <c r="C4" s="62" t="s">
        <v>25</v>
      </c>
    </row>
    <row r="5" spans="1:3" x14ac:dyDescent="0.25">
      <c r="A5" t="s">
        <v>26</v>
      </c>
      <c r="B5" t="s">
        <v>18</v>
      </c>
      <c r="C5" s="62" t="s">
        <v>27</v>
      </c>
    </row>
    <row r="6" spans="1:3" x14ac:dyDescent="0.25">
      <c r="A6" t="s">
        <v>28</v>
      </c>
      <c r="B6" t="s">
        <v>18</v>
      </c>
      <c r="C6" s="62" t="s">
        <v>29</v>
      </c>
    </row>
    <row r="7" spans="1:3" x14ac:dyDescent="0.25">
      <c r="A7" t="s">
        <v>30</v>
      </c>
      <c r="B7" t="s">
        <v>18</v>
      </c>
      <c r="C7" s="62" t="s">
        <v>31</v>
      </c>
    </row>
    <row r="8" spans="1:3" x14ac:dyDescent="0.25">
      <c r="A8" t="s">
        <v>32</v>
      </c>
      <c r="B8" t="s">
        <v>18</v>
      </c>
      <c r="C8" s="62" t="s">
        <v>33</v>
      </c>
    </row>
    <row r="9" spans="1:3" x14ac:dyDescent="0.25">
      <c r="A9" t="s">
        <v>34</v>
      </c>
      <c r="B9" t="s">
        <v>18</v>
      </c>
      <c r="C9" s="62" t="s">
        <v>35</v>
      </c>
    </row>
    <row r="10" spans="1:3" x14ac:dyDescent="0.25">
      <c r="A10" t="s">
        <v>36</v>
      </c>
      <c r="B10" t="s">
        <v>18</v>
      </c>
      <c r="C10" s="62" t="s">
        <v>37</v>
      </c>
    </row>
    <row r="11" spans="1:3" x14ac:dyDescent="0.25">
      <c r="A11" t="s">
        <v>38</v>
      </c>
      <c r="B11" t="s">
        <v>18</v>
      </c>
      <c r="C11" s="62" t="s">
        <v>39</v>
      </c>
    </row>
    <row r="12" spans="1:3" x14ac:dyDescent="0.25">
      <c r="A12" t="s">
        <v>40</v>
      </c>
      <c r="B12" t="s">
        <v>18</v>
      </c>
      <c r="C12" s="62" t="s">
        <v>41</v>
      </c>
    </row>
    <row r="13" spans="1:3" x14ac:dyDescent="0.25">
      <c r="A13" t="s">
        <v>42</v>
      </c>
      <c r="B13" t="s">
        <v>18</v>
      </c>
      <c r="C13" s="62" t="s">
        <v>43</v>
      </c>
    </row>
    <row r="14" spans="1:3" x14ac:dyDescent="0.25">
      <c r="A14" t="s">
        <v>44</v>
      </c>
      <c r="B14" t="s">
        <v>18</v>
      </c>
      <c r="C14" s="62" t="s">
        <v>45</v>
      </c>
    </row>
    <row r="15" spans="1:3" x14ac:dyDescent="0.25">
      <c r="A15" t="s">
        <v>46</v>
      </c>
      <c r="B15" t="s">
        <v>18</v>
      </c>
      <c r="C15" s="62" t="s">
        <v>47</v>
      </c>
    </row>
    <row r="16" spans="1:3" x14ac:dyDescent="0.25">
      <c r="A16" t="s">
        <v>48</v>
      </c>
      <c r="B16" t="s">
        <v>18</v>
      </c>
      <c r="C16" s="62" t="s">
        <v>49</v>
      </c>
    </row>
    <row r="17" spans="1:3" x14ac:dyDescent="0.25">
      <c r="A17" t="s">
        <v>50</v>
      </c>
      <c r="B17" t="s">
        <v>18</v>
      </c>
      <c r="C17" s="62" t="s">
        <v>51</v>
      </c>
    </row>
    <row r="18" spans="1:3" x14ac:dyDescent="0.25">
      <c r="A18" t="s">
        <v>52</v>
      </c>
      <c r="B18" t="s">
        <v>18</v>
      </c>
      <c r="C18" s="62" t="s">
        <v>53</v>
      </c>
    </row>
    <row r="19" spans="1:3" x14ac:dyDescent="0.25">
      <c r="A19" t="s">
        <v>54</v>
      </c>
      <c r="B19" t="s">
        <v>18</v>
      </c>
      <c r="C19" s="62" t="s">
        <v>55</v>
      </c>
    </row>
    <row r="20" spans="1:3" x14ac:dyDescent="0.25">
      <c r="A20" t="s">
        <v>56</v>
      </c>
      <c r="B20" t="s">
        <v>18</v>
      </c>
      <c r="C20" s="62" t="s">
        <v>57</v>
      </c>
    </row>
    <row r="21" spans="1:3" x14ac:dyDescent="0.25">
      <c r="A21" t="s">
        <v>58</v>
      </c>
      <c r="B21" t="s">
        <v>18</v>
      </c>
      <c r="C21" s="62" t="s">
        <v>59</v>
      </c>
    </row>
    <row r="22" spans="1:3" x14ac:dyDescent="0.25">
      <c r="A22" t="s">
        <v>60</v>
      </c>
      <c r="B22" t="s">
        <v>18</v>
      </c>
      <c r="C22" s="62" t="s">
        <v>61</v>
      </c>
    </row>
    <row r="23" spans="1:3" x14ac:dyDescent="0.25">
      <c r="A23" t="s">
        <v>62</v>
      </c>
      <c r="B23" t="s">
        <v>18</v>
      </c>
      <c r="C23" s="62" t="s">
        <v>63</v>
      </c>
    </row>
    <row r="24" spans="1:3" x14ac:dyDescent="0.25">
      <c r="A24" t="s">
        <v>64</v>
      </c>
      <c r="B24" t="s">
        <v>18</v>
      </c>
      <c r="C24" s="62" t="s">
        <v>65</v>
      </c>
    </row>
    <row r="25" spans="1:3" x14ac:dyDescent="0.25">
      <c r="A25" t="s">
        <v>66</v>
      </c>
      <c r="B25" t="s">
        <v>18</v>
      </c>
      <c r="C25" s="62" t="s">
        <v>67</v>
      </c>
    </row>
    <row r="26" spans="1:3" x14ac:dyDescent="0.25">
      <c r="A26" t="s">
        <v>68</v>
      </c>
      <c r="B26" t="s">
        <v>18</v>
      </c>
      <c r="C26" s="62" t="s">
        <v>69</v>
      </c>
    </row>
    <row r="27" spans="1:3" x14ac:dyDescent="0.25">
      <c r="A27" t="s">
        <v>70</v>
      </c>
      <c r="B27" t="s">
        <v>18</v>
      </c>
      <c r="C27" s="62" t="s">
        <v>71</v>
      </c>
    </row>
    <row r="28" spans="1:3" x14ac:dyDescent="0.25">
      <c r="A28" t="s">
        <v>72</v>
      </c>
      <c r="B28" t="s">
        <v>18</v>
      </c>
      <c r="C28" s="62" t="s">
        <v>73</v>
      </c>
    </row>
    <row r="29" spans="1:3" x14ac:dyDescent="0.25">
      <c r="A29" t="s">
        <v>74</v>
      </c>
      <c r="B29" t="s">
        <v>18</v>
      </c>
      <c r="C29" s="62" t="s">
        <v>75</v>
      </c>
    </row>
    <row r="30" spans="1:3" x14ac:dyDescent="0.25">
      <c r="A30" t="s">
        <v>76</v>
      </c>
      <c r="B30" t="s">
        <v>18</v>
      </c>
      <c r="C30" s="62" t="s">
        <v>77</v>
      </c>
    </row>
    <row r="31" spans="1:3" x14ac:dyDescent="0.25">
      <c r="A31" t="s">
        <v>78</v>
      </c>
      <c r="B31" t="s">
        <v>18</v>
      </c>
      <c r="C31" s="62" t="s">
        <v>79</v>
      </c>
    </row>
    <row r="32" spans="1:3" x14ac:dyDescent="0.25">
      <c r="A32" t="s">
        <v>80</v>
      </c>
      <c r="B32" t="s">
        <v>18</v>
      </c>
      <c r="C32" s="62" t="s">
        <v>81</v>
      </c>
    </row>
    <row r="33" spans="1:3" x14ac:dyDescent="0.25">
      <c r="A33" t="s">
        <v>82</v>
      </c>
      <c r="B33" t="s">
        <v>18</v>
      </c>
      <c r="C33" s="62" t="s">
        <v>83</v>
      </c>
    </row>
    <row r="34" spans="1:3" x14ac:dyDescent="0.25">
      <c r="A34" t="s">
        <v>84</v>
      </c>
      <c r="B34" t="s">
        <v>18</v>
      </c>
      <c r="C34" s="62" t="s">
        <v>85</v>
      </c>
    </row>
    <row r="35" spans="1:3" x14ac:dyDescent="0.25">
      <c r="A35" t="s">
        <v>86</v>
      </c>
      <c r="B35" t="s">
        <v>18</v>
      </c>
      <c r="C35" s="62" t="s">
        <v>87</v>
      </c>
    </row>
    <row r="36" spans="1:3" x14ac:dyDescent="0.25">
      <c r="A36" t="s">
        <v>88</v>
      </c>
      <c r="B36" t="s">
        <v>18</v>
      </c>
      <c r="C36" s="62" t="s">
        <v>89</v>
      </c>
    </row>
    <row r="37" spans="1:3" x14ac:dyDescent="0.25">
      <c r="A37" t="s">
        <v>90</v>
      </c>
      <c r="B37" t="s">
        <v>18</v>
      </c>
      <c r="C37" s="62" t="s">
        <v>91</v>
      </c>
    </row>
    <row r="38" spans="1:3" x14ac:dyDescent="0.25">
      <c r="A38" t="s">
        <v>92</v>
      </c>
      <c r="B38" t="s">
        <v>18</v>
      </c>
      <c r="C38" s="62" t="s">
        <v>93</v>
      </c>
    </row>
    <row r="39" spans="1:3" x14ac:dyDescent="0.25">
      <c r="A39" t="s">
        <v>94</v>
      </c>
      <c r="B39" t="s">
        <v>18</v>
      </c>
      <c r="C39" s="62" t="s">
        <v>95</v>
      </c>
    </row>
    <row r="40" spans="1:3" x14ac:dyDescent="0.25">
      <c r="A40" t="s">
        <v>96</v>
      </c>
      <c r="B40" t="s">
        <v>18</v>
      </c>
      <c r="C40" s="62" t="s">
        <v>97</v>
      </c>
    </row>
    <row r="41" spans="1:3" x14ac:dyDescent="0.25">
      <c r="A41" t="s">
        <v>98</v>
      </c>
      <c r="B41" t="s">
        <v>18</v>
      </c>
      <c r="C41" s="62" t="s">
        <v>99</v>
      </c>
    </row>
    <row r="42" spans="1:3" x14ac:dyDescent="0.25">
      <c r="A42" t="s">
        <v>100</v>
      </c>
      <c r="B42" t="s">
        <v>18</v>
      </c>
      <c r="C42" s="62" t="s">
        <v>101</v>
      </c>
    </row>
    <row r="43" spans="1:3" x14ac:dyDescent="0.25">
      <c r="A43" t="s">
        <v>102</v>
      </c>
      <c r="B43" t="s">
        <v>18</v>
      </c>
      <c r="C43" s="62" t="s">
        <v>103</v>
      </c>
    </row>
    <row r="44" spans="1:3" x14ac:dyDescent="0.25">
      <c r="A44" t="s">
        <v>104</v>
      </c>
      <c r="B44" t="s">
        <v>18</v>
      </c>
      <c r="C44" s="62" t="s">
        <v>105</v>
      </c>
    </row>
    <row r="45" spans="1:3" x14ac:dyDescent="0.25">
      <c r="A45" t="s">
        <v>106</v>
      </c>
      <c r="B45" t="s">
        <v>18</v>
      </c>
      <c r="C45" s="62" t="s">
        <v>107</v>
      </c>
    </row>
    <row r="46" spans="1:3" x14ac:dyDescent="0.25">
      <c r="A46" t="s">
        <v>108</v>
      </c>
      <c r="B46" t="s">
        <v>18</v>
      </c>
      <c r="C46" s="62" t="s">
        <v>109</v>
      </c>
    </row>
    <row r="47" spans="1:3" x14ac:dyDescent="0.25">
      <c r="A47" t="s">
        <v>110</v>
      </c>
      <c r="B47" t="s">
        <v>18</v>
      </c>
      <c r="C47" s="62" t="s">
        <v>111</v>
      </c>
    </row>
    <row r="48" spans="1:3" x14ac:dyDescent="0.25">
      <c r="A48" t="s">
        <v>112</v>
      </c>
      <c r="C4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Evalueringsark</vt:lpstr>
      <vt:lpstr>oversigtsark elever</vt:lpstr>
      <vt:lpstr>resultater klasse</vt:lpstr>
      <vt:lpstr>skole</vt:lpstr>
      <vt:lpstr>skolenavn</vt:lpstr>
      <vt:lpstr>Evalueringsark!Udskriftsområde</vt:lpstr>
      <vt:lpstr>'oversigtsark elever'!Udskriftsområde</vt:lpstr>
      <vt:lpstr>'resultater klasse'!Udskriftsområde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konsulent</dc:creator>
  <cp:lastModifiedBy>Markus Hausen</cp:lastModifiedBy>
  <cp:lastPrinted>2013-09-01T12:22:13Z</cp:lastPrinted>
  <dcterms:created xsi:type="dcterms:W3CDTF">2013-08-26T12:37:06Z</dcterms:created>
  <dcterms:modified xsi:type="dcterms:W3CDTF">2017-10-11T09:26:26Z</dcterms:modified>
</cp:coreProperties>
</file>